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Cllrs Allowances\"/>
    </mc:Choice>
  </mc:AlternateContent>
  <bookViews>
    <workbookView xWindow="0" yWindow="0" windowWidth="20490" windowHeight="5820" activeTab="1"/>
  </bookViews>
  <sheets>
    <sheet name="Guidance Notes for Completion" sheetId="1" r:id="rId1"/>
    <sheet name="Table 1 Allowances" sheetId="2" r:id="rId2"/>
    <sheet name="Table 2 Support Services" sheetId="4" r:id="rId3"/>
  </sheets>
  <definedNames>
    <definedName name="_xlnm.Print_Area" localSheetId="0">'Guidance Notes for Completion'!$A$1:$P$47</definedName>
    <definedName name="_xlnm.Print_Area" localSheetId="1">'Table 1 Allowances'!$A$1:$AF$72</definedName>
    <definedName name="_xlnm.Print_Area" localSheetId="2">'Table 2 Support Services'!$A$1:$J$20</definedName>
    <definedName name="Z_384CD568_4BF5_41C9_851F_4C9EA22E89B3_.wvu.PrintArea" localSheetId="0" hidden="1">'Guidance Notes for Completion'!$A$1:$P$47</definedName>
    <definedName name="Z_384CD568_4BF5_41C9_851F_4C9EA22E89B3_.wvu.PrintArea" localSheetId="1" hidden="1">'Table 1 Allowances'!$A$1:$AF$72</definedName>
    <definedName name="Z_384CD568_4BF5_41C9_851F_4C9EA22E89B3_.wvu.PrintArea" localSheetId="2" hidden="1">'Table 2 Support Services'!$A$1:$J$20</definedName>
    <definedName name="Z_3EDC081B_7DF3_45A6_8291_B706B0DCCBAC_.wvu.PrintArea" localSheetId="0" hidden="1">'Guidance Notes for Completion'!$A$1:$P$47</definedName>
    <definedName name="Z_867C32D8_09FC_4C3D_AB70_2F63D87F0E00_.wvu.PrintArea" localSheetId="0" hidden="1">'Guidance Notes for Completion'!$A$1:$P$47</definedName>
    <definedName name="Z_867C32D8_09FC_4C3D_AB70_2F63D87F0E00_.wvu.PrintArea" localSheetId="1" hidden="1">'Table 1 Allowances'!$A$1:$AF$72</definedName>
    <definedName name="Z_867C32D8_09FC_4C3D_AB70_2F63D87F0E00_.wvu.PrintArea" localSheetId="2" hidden="1">'Table 2 Support Services'!$A$1:$J$20</definedName>
  </definedNames>
  <calcPr calcId="162913"/>
  <customWorkbookViews>
    <customWorkbookView name="Kevin McGinn - Personal View" guid="{384CD568-4BF5-41C9-851F-4C9EA22E89B3}" mergeInterval="0" personalView="1" maximized="1" xWindow="1" yWindow="1" windowWidth="1600" windowHeight="670" activeSheetId="1"/>
    <customWorkbookView name="Lizanne Kennedy - Personal View" guid="{3EDC081B-7DF3-45A6-8291-B706B0DCCBAC}" mergeInterval="0" personalView="1" maximized="1" xWindow="1" yWindow="1" windowWidth="1276" windowHeight="794" activeSheetId="1" showComments="commIndAndComment"/>
    <customWorkbookView name="Lynne McCann - Personal View" guid="{867C32D8-09FC-4C3D-AB70-2F63D87F0E00}" mergeInterval="0" personalView="1" maximized="1" xWindow="1" yWindow="1" windowWidth="1241" windowHeight="674" activeSheetId="1"/>
  </customWorkbookViews>
</workbook>
</file>

<file path=xl/calcChain.xml><?xml version="1.0" encoding="utf-8"?>
<calcChain xmlns="http://schemas.openxmlformats.org/spreadsheetml/2006/main">
  <c r="V69" i="2" l="1"/>
  <c r="V68" i="2"/>
  <c r="V67" i="2"/>
  <c r="V65" i="2"/>
  <c r="V60" i="2"/>
  <c r="V59" i="2"/>
  <c r="V57" i="2"/>
  <c r="V55" i="2"/>
  <c r="V54" i="2"/>
  <c r="V53" i="2"/>
  <c r="V51" i="2"/>
  <c r="V48" i="2"/>
  <c r="V45" i="2"/>
  <c r="V44" i="2"/>
  <c r="V43" i="2"/>
  <c r="V40" i="2"/>
  <c r="V39" i="2"/>
  <c r="V38" i="2"/>
  <c r="V35" i="2"/>
  <c r="V34" i="2"/>
  <c r="V33" i="2"/>
  <c r="V31" i="2"/>
  <c r="V29" i="2"/>
  <c r="V24" i="2"/>
  <c r="V23" i="2"/>
  <c r="V17" i="2"/>
  <c r="V14" i="2"/>
  <c r="K59" i="2"/>
  <c r="C81" i="2" l="1"/>
  <c r="C13" i="2"/>
  <c r="C14" i="2" s="1"/>
  <c r="C15" i="2" s="1"/>
  <c r="S69" i="2" l="1"/>
  <c r="S68" i="2"/>
  <c r="S67" i="2"/>
  <c r="S66" i="2"/>
  <c r="S65" i="2"/>
  <c r="S64" i="2"/>
  <c r="S63" i="2"/>
  <c r="S62" i="2"/>
  <c r="S61" i="2"/>
  <c r="S60" i="2"/>
  <c r="S59" i="2"/>
  <c r="S58" i="2"/>
  <c r="S57" i="2"/>
  <c r="S56" i="2"/>
  <c r="S55" i="2"/>
  <c r="S54" i="2"/>
  <c r="S53" i="2"/>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AB62" i="2"/>
  <c r="AB63" i="2"/>
  <c r="AB64" i="2"/>
  <c r="AB65" i="2"/>
  <c r="AB66" i="2"/>
  <c r="AB67" i="2"/>
  <c r="AB68" i="2"/>
  <c r="AB69" i="2"/>
  <c r="AB82" i="2"/>
  <c r="AB83" i="2"/>
  <c r="AB84" i="2"/>
  <c r="AB85" i="2"/>
  <c r="AB86" i="2"/>
  <c r="AB87" i="2"/>
  <c r="AB81" i="2"/>
  <c r="AB50" i="2"/>
  <c r="AB51" i="2"/>
  <c r="AB52" i="2"/>
  <c r="AB53" i="2"/>
  <c r="AB54" i="2"/>
  <c r="AB55" i="2"/>
  <c r="AB56" i="2"/>
  <c r="AB57" i="2"/>
  <c r="AB58" i="2"/>
  <c r="AB59" i="2"/>
  <c r="AB60" i="2"/>
  <c r="AB61" i="2"/>
  <c r="AB40" i="2"/>
  <c r="AB41" i="2"/>
  <c r="AB42" i="2"/>
  <c r="AB43" i="2"/>
  <c r="AB44" i="2"/>
  <c r="AB45" i="2"/>
  <c r="AB46" i="2"/>
  <c r="AB47" i="2"/>
  <c r="AB48" i="2"/>
  <c r="AB49" i="2"/>
  <c r="AB23" i="2"/>
  <c r="AB24" i="2"/>
  <c r="AB25" i="2"/>
  <c r="AB26" i="2"/>
  <c r="AB27" i="2"/>
  <c r="AB28" i="2"/>
  <c r="AB29" i="2"/>
  <c r="AB30" i="2"/>
  <c r="AB31" i="2"/>
  <c r="AB32" i="2"/>
  <c r="AB33" i="2"/>
  <c r="AB34" i="2"/>
  <c r="AB35" i="2"/>
  <c r="AB36" i="2"/>
  <c r="AB37" i="2"/>
  <c r="AB38" i="2"/>
  <c r="AB39" i="2"/>
  <c r="AB14" i="2"/>
  <c r="AB15" i="2"/>
  <c r="AB16" i="2"/>
  <c r="AB17" i="2"/>
  <c r="AB18" i="2"/>
  <c r="AB19" i="2"/>
  <c r="AB20" i="2"/>
  <c r="AB21" i="2"/>
  <c r="AB22" i="2"/>
  <c r="AB13" i="2"/>
  <c r="E18" i="4"/>
  <c r="Z89" i="2"/>
  <c r="X89" i="2"/>
  <c r="V89" i="2"/>
  <c r="Z71" i="2"/>
  <c r="X71" i="2"/>
  <c r="V71" i="2"/>
  <c r="AD71" i="2"/>
  <c r="AD93" i="2" s="1"/>
  <c r="Q71" i="2"/>
  <c r="Q93" i="2" s="1"/>
  <c r="O71" i="2"/>
  <c r="O93" i="2" s="1"/>
  <c r="M71" i="2"/>
  <c r="M93" i="2" s="1"/>
  <c r="K71" i="2"/>
  <c r="K93" i="2" s="1"/>
  <c r="C82" i="2"/>
  <c r="C83" i="2" s="1"/>
  <c r="C84" i="2" s="1"/>
  <c r="C85" i="2" s="1"/>
  <c r="C86" i="2" s="1"/>
  <c r="C87" i="2" s="1"/>
  <c r="V93" i="2" l="1"/>
  <c r="Z93" i="2"/>
  <c r="X93" i="2"/>
  <c r="AB89" i="2"/>
  <c r="AB71" i="2"/>
  <c r="C16" i="2"/>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S71" i="2"/>
  <c r="S93" i="2" s="1"/>
  <c r="AB93" i="2" l="1"/>
</calcChain>
</file>

<file path=xl/sharedStrings.xml><?xml version="1.0" encoding="utf-8"?>
<sst xmlns="http://schemas.openxmlformats.org/spreadsheetml/2006/main" count="255" uniqueCount="161">
  <si>
    <t>Basic Allowance</t>
  </si>
  <si>
    <t>£</t>
  </si>
  <si>
    <t>Special Responsibility Allowance</t>
  </si>
  <si>
    <t>Table 2</t>
  </si>
  <si>
    <t>General</t>
  </si>
  <si>
    <t>Background</t>
  </si>
  <si>
    <t>1.</t>
  </si>
  <si>
    <t>2.</t>
  </si>
  <si>
    <t>3.</t>
  </si>
  <si>
    <t>Contact:</t>
  </si>
  <si>
    <t>4.</t>
  </si>
  <si>
    <t>5.</t>
  </si>
  <si>
    <t>7.</t>
  </si>
  <si>
    <t>8.</t>
  </si>
  <si>
    <t>Amount</t>
  </si>
  <si>
    <t xml:space="preserve">Figures for Basic and Special Responsibility Allowances (SRA) should be gross i.e. before tax and exclude any on-costs such as employer's contributions. </t>
  </si>
  <si>
    <t>6.</t>
  </si>
  <si>
    <t xml:space="preserve">Guidance Notes </t>
  </si>
  <si>
    <t>Initials</t>
  </si>
  <si>
    <t>Surname</t>
  </si>
  <si>
    <t>No.</t>
  </si>
  <si>
    <t>Mileage Allowance</t>
  </si>
  <si>
    <t>Dependants' Carers Allowance</t>
  </si>
  <si>
    <t>Overall Total</t>
  </si>
  <si>
    <t>Total</t>
  </si>
  <si>
    <t>Chairperson/ Mayor Allowance</t>
  </si>
  <si>
    <t>Vice Chairperson/ Deputy Mayor Allowance</t>
  </si>
  <si>
    <t>Basic and Special Responsibility Allowances</t>
  </si>
  <si>
    <t>Courses/ Conferences/Visits</t>
  </si>
  <si>
    <t>Support Service</t>
  </si>
  <si>
    <t>General Secretarial Services</t>
  </si>
  <si>
    <t>The name of each member receiving an allowance should be stated and all figures should be rounded to the nearest whole pound.</t>
  </si>
  <si>
    <t>In this guidance note the term Chairperson means Chairperson/Vice Chairperson and Mayor/Deputy Mayor.</t>
  </si>
  <si>
    <t>9.</t>
  </si>
  <si>
    <t>Chairperson Allowances</t>
  </si>
  <si>
    <t>10.</t>
  </si>
  <si>
    <t>11.</t>
  </si>
  <si>
    <t>Total Personal Allowances</t>
  </si>
  <si>
    <t>Total Travel and Subsistence</t>
  </si>
  <si>
    <t>Only personal allowances payable to each Chairperson should be recorded.  Expenses such as hosting a dinner or Chairperson contributions should not be included as these are council expenses.</t>
  </si>
  <si>
    <t>Details</t>
  </si>
  <si>
    <r>
      <t>Public Transport and Other Travel</t>
    </r>
    <r>
      <rPr>
        <b/>
        <sz val="12"/>
        <color theme="1"/>
        <rFont val="Arial"/>
        <family val="2"/>
      </rPr>
      <t xml:space="preserve"> Incidentals</t>
    </r>
  </si>
  <si>
    <t>Other Costs not covered above (&gt;£1,000 - such as providing business cards, council headed paper, etc)</t>
  </si>
  <si>
    <t xml:space="preserve">Total Travel and Subsistence </t>
  </si>
  <si>
    <t>Public Transport and Other Travel Incidentals</t>
  </si>
  <si>
    <r>
      <t>Subsistence (</t>
    </r>
    <r>
      <rPr>
        <b/>
        <sz val="8"/>
        <rFont val="Arial"/>
        <family val="2"/>
      </rPr>
      <t>including accommodation</t>
    </r>
    <r>
      <rPr>
        <b/>
        <sz val="10"/>
        <rFont val="Arial"/>
        <family val="2"/>
      </rPr>
      <t>)</t>
    </r>
  </si>
  <si>
    <r>
      <t xml:space="preserve">Subsistence </t>
    </r>
    <r>
      <rPr>
        <b/>
        <sz val="8"/>
        <rFont val="Arial"/>
        <family val="2"/>
      </rPr>
      <t xml:space="preserve"> (including accommodation)</t>
    </r>
  </si>
  <si>
    <t>12.</t>
  </si>
  <si>
    <t>Communications and Support</t>
  </si>
  <si>
    <r>
      <t xml:space="preserve">Courses/ Conferences/ Visits
</t>
    </r>
    <r>
      <rPr>
        <sz val="8"/>
        <color theme="1"/>
        <rFont val="Arial"/>
        <family val="2"/>
      </rPr>
      <t>(Such as registration / joining fees)</t>
    </r>
  </si>
  <si>
    <t>Other Costs</t>
  </si>
  <si>
    <t xml:space="preserve">Table 1 - Individual Councillors' Allowances </t>
  </si>
  <si>
    <t>Table 2 - Councillors' Support Services</t>
  </si>
  <si>
    <r>
      <t xml:space="preserve">Costs above £1,000 per support service incurred by the council to support councillors in carrying out council duties not covered in other categories in Table 2 should be specified and detailed under Other Costs.  This information is collated at council level and there is no requirement for the costs to be attributed to individual councillors. </t>
    </r>
    <r>
      <rPr>
        <strike/>
        <sz val="12"/>
        <color theme="1"/>
        <rFont val="Arial"/>
        <family val="2"/>
      </rPr>
      <t xml:space="preserve">  </t>
    </r>
  </si>
  <si>
    <r>
      <t xml:space="preserve">Contact: </t>
    </r>
    <r>
      <rPr>
        <b/>
        <sz val="12"/>
        <rFont val="Wingdings"/>
        <charset val="2"/>
      </rPr>
      <t>*</t>
    </r>
    <r>
      <rPr>
        <b/>
        <sz val="12"/>
        <rFont val="Calibri"/>
        <family val="2"/>
      </rPr>
      <t xml:space="preserve"> lynne.mccann@communities-ni.gov.uk </t>
    </r>
    <r>
      <rPr>
        <sz val="12"/>
        <rFont val="Calibri"/>
        <family val="2"/>
      </rPr>
      <t>|</t>
    </r>
    <r>
      <rPr>
        <b/>
        <sz val="12"/>
        <rFont val="Calibri"/>
        <family val="2"/>
      </rPr>
      <t xml:space="preserve"> </t>
    </r>
    <r>
      <rPr>
        <b/>
        <sz val="12"/>
        <rFont val="Wingdings"/>
        <charset val="2"/>
      </rPr>
      <t>(</t>
    </r>
    <r>
      <rPr>
        <b/>
        <sz val="12"/>
        <rFont val="Calibri"/>
        <family val="2"/>
      </rPr>
      <t xml:space="preserve"> Tel: </t>
    </r>
    <r>
      <rPr>
        <sz val="12"/>
        <rFont val="Calibri"/>
        <family val="2"/>
      </rPr>
      <t>(028) 9082 3380</t>
    </r>
    <r>
      <rPr>
        <sz val="12"/>
        <color rgb="FF1F497D"/>
        <rFont val="Calibri"/>
        <family val="2"/>
      </rPr>
      <t xml:space="preserve"> </t>
    </r>
    <r>
      <rPr>
        <sz val="12"/>
        <rFont val="Calibri"/>
        <family val="2"/>
      </rPr>
      <t xml:space="preserve">| </t>
    </r>
    <r>
      <rPr>
        <b/>
        <sz val="12"/>
        <rFont val="Wingdings"/>
        <charset val="2"/>
      </rPr>
      <t>(</t>
    </r>
    <r>
      <rPr>
        <b/>
        <sz val="12"/>
        <rFont val="Calibri"/>
        <family val="2"/>
      </rPr>
      <t xml:space="preserve"> DD:</t>
    </r>
    <r>
      <rPr>
        <sz val="12"/>
        <rFont val="Calibri"/>
        <family val="2"/>
      </rPr>
      <t xml:space="preserve"> 39380</t>
    </r>
  </si>
  <si>
    <t>Table 1</t>
  </si>
  <si>
    <r>
      <t>Councils are statutorily obligated, in accordance with the above Regulations, to publish a Scheme of Allowances for the payment of allowances to councillors and committee members.  At the end of each year councils are also obligated to publish details of the amounts of allowances paid to each councillor and committee member.  This return provides a standard format for those details to be recorded thus allowing comparisons of councillor allowances within a council and also between councils.  Currently legislation does not obligate the publishing of allowances paid by councils on behalf of councillors or committee members '</t>
    </r>
    <r>
      <rPr>
        <i/>
        <sz val="12"/>
        <rFont val="Arial"/>
        <family val="2"/>
      </rPr>
      <t xml:space="preserve">incurred allowances'  </t>
    </r>
    <r>
      <rPr>
        <sz val="12"/>
        <rFont val="Arial"/>
        <family val="2"/>
      </rPr>
      <t xml:space="preserve">(e.g. where a council pays a hotel bill on behalf of a councillor). </t>
    </r>
    <r>
      <rPr>
        <i/>
        <sz val="12"/>
        <rFont val="Arial"/>
        <family val="2"/>
      </rPr>
      <t xml:space="preserve"> </t>
    </r>
    <r>
      <rPr>
        <sz val="12"/>
        <rFont val="Arial"/>
        <family val="2"/>
      </rPr>
      <t xml:space="preserve">However the Department believes all details are relevant and therefore, prior to there being a statutory obligation to publish this information, would encourage councils to publish this information.  </t>
    </r>
  </si>
  <si>
    <t>Lynne McCann| Local Government and Housing Regulation Division | Department for Communities</t>
  </si>
  <si>
    <t>Level 4 | Causeway Exchange | 1-7 Bedford Street| Belfast| BT2 7EG</t>
  </si>
  <si>
    <t>This should include telephone equipment, IT equipment and Broadband, etc. as provided by the council.</t>
  </si>
  <si>
    <t>N.B. Records travel &amp; subsistence expenditure paid to councillor and incurred by council on behalf of councillor</t>
  </si>
  <si>
    <t>N.B. Records travel &amp; subsistence expenditure paid to committee member and incurred by council on behalf of committee member</t>
  </si>
  <si>
    <t>Table 1 should reflect all allowances. Where councils decide not to publish 'incurrred allowances' the note above the travel and subsistence allowances for councillors and the note above the travel and subsistence allowances for committee members should be amended stating that these are not included.</t>
  </si>
  <si>
    <r>
      <t xml:space="preserve">Support costs are for secretarial and administration costs and should </t>
    </r>
    <r>
      <rPr>
        <u/>
        <sz val="12"/>
        <rFont val="Arial"/>
        <family val="2"/>
      </rPr>
      <t>not</t>
    </r>
    <r>
      <rPr>
        <sz val="12"/>
        <rFont val="Arial"/>
        <family val="2"/>
      </rPr>
      <t xml:space="preserve"> include costs for the Office of the Northern Ireland Public Service Ombudsman or membership and subscription costs.</t>
    </r>
  </si>
  <si>
    <r>
      <rPr>
        <b/>
        <sz val="12"/>
        <color theme="1"/>
        <rFont val="Arial"/>
        <family val="2"/>
      </rPr>
      <t xml:space="preserve">Table 1 </t>
    </r>
    <r>
      <rPr>
        <sz val="12"/>
        <color theme="1"/>
        <rFont val="Arial"/>
        <family val="2"/>
      </rPr>
      <t>records all individual councillor and committee member allowances.    Where councils decide not to publish '</t>
    </r>
    <r>
      <rPr>
        <i/>
        <sz val="12"/>
        <color theme="1"/>
        <rFont val="Arial"/>
        <family val="2"/>
      </rPr>
      <t>incurrred allowances'</t>
    </r>
    <r>
      <rPr>
        <sz val="12"/>
        <color theme="1"/>
        <rFont val="Arial"/>
        <family val="2"/>
      </rPr>
      <t xml:space="preserve"> it should state on the table that these are not included. </t>
    </r>
    <r>
      <rPr>
        <b/>
        <sz val="12"/>
        <color theme="1"/>
        <rFont val="Arial"/>
        <family val="2"/>
      </rPr>
      <t xml:space="preserve">
Table 2</t>
    </r>
    <r>
      <rPr>
        <sz val="12"/>
        <color theme="1"/>
        <rFont val="Arial"/>
        <family val="2"/>
      </rPr>
      <t xml:space="preserve"> records all council collective councillor support services costs such as IT costs.  Councils are currently not obligated to publish this data, however councils are encouraged for transparency to publish this information.  </t>
    </r>
    <r>
      <rPr>
        <b/>
        <sz val="12"/>
        <color theme="1"/>
        <rFont val="Arial"/>
        <family val="2"/>
      </rPr>
      <t xml:space="preserve">
</t>
    </r>
    <r>
      <rPr>
        <sz val="12"/>
        <color theme="1"/>
        <rFont val="Arial"/>
        <family val="2"/>
      </rPr>
      <t xml:space="preserve">Guidance on completion of the tables is provided below.  If you have difficulty in completing the tables or need clarification on any item, please use the contact details below.                  </t>
    </r>
  </si>
  <si>
    <t xml:space="preserve">Courses/Conferences/Visits should only include costs for registration fees and other non T&amp;S costs.  All accommodation, subsistence and travel costs should be recorded under appropriate columns in Table 1.  </t>
  </si>
  <si>
    <t xml:space="preserve">T&amp;S for Chairpersons should be treated in the same manner as all other councillor travel and subsistence allowances and should be included as applicable under 'Mileage Allowance', 'Public Transport and Other Travel Incidentials, and 'Subsistence'. </t>
  </si>
  <si>
    <r>
      <t>All travel costs, excluding mileage allowance, should be recorded under the heading Public Transport and Other Travel Incidentals.  This should include flights and items such as toll payments or car parking as well as travel related to councillors attendance at conferences and courses.</t>
    </r>
    <r>
      <rPr>
        <b/>
        <sz val="12"/>
        <color theme="1"/>
        <rFont val="Arial"/>
        <family val="2"/>
      </rPr>
      <t xml:space="preserve"> </t>
    </r>
    <r>
      <rPr>
        <sz val="12"/>
        <color theme="1"/>
        <rFont val="Arial"/>
        <family val="2"/>
      </rPr>
      <t xml:space="preserve"> </t>
    </r>
    <r>
      <rPr>
        <b/>
        <sz val="12"/>
        <color theme="1"/>
        <rFont val="Arial"/>
        <family val="2"/>
      </rPr>
      <t/>
    </r>
  </si>
  <si>
    <r>
      <t xml:space="preserve">RECORD OF COUNCILLORS' </t>
    </r>
    <r>
      <rPr>
        <b/>
        <sz val="12"/>
        <color theme="1"/>
        <rFont val="Arial"/>
        <family val="2"/>
      </rPr>
      <t>AND COMMITTEE MEMBERS'</t>
    </r>
    <r>
      <rPr>
        <b/>
        <sz val="12"/>
        <rFont val="Arial"/>
        <family val="2"/>
      </rPr>
      <t xml:space="preserve"> ALLOWANCES FUNDED BY COUNCIL 2019/2020</t>
    </r>
  </si>
  <si>
    <t>https://www.communities-ni.gov.uk/publications/circular-lg-232019-councillors-allowances-guidance-district-councils-northern-ireland</t>
  </si>
  <si>
    <t xml:space="preserve">The Council web link for the published tables for 2019/2020 and the web link for the Council Scheme of Allowances for 2020/2021 should be forwarded to Lynne McCann (email:lynne.mccann@communities-ni.gov.uk) and copied to Kevin McGinn (email: kevin.mcginn@communities-ni.gov.uk). </t>
  </si>
  <si>
    <t>All figures in this table should reflect members' entitlement for the financial year 2019/2020 regardless of when the payments were actually made e.g. if a payment was made in April 2020 for 2019/2020 entitlement, that figure should be included but payments made in April 2019 for a 2018/2019 entitlement should not be included.</t>
  </si>
  <si>
    <t xml:space="preserve">A council may not pay more than one SRA to a councillor as stated in regulation 5 of the Local Government (Payments to Councillors) Regulations (Northern Ireland) 2012 and regulation 5 of the Local Government (Payments to Councillors) Regulations (Northern Ireland) 2019 .  Any Chairperson Allowance arrangement should be considered totally separate from SRA arrangements. </t>
  </si>
  <si>
    <t xml:space="preserve">This annual return seeks details of allowances funded by the council under Part 3 of the Local Government Finance Act (Northern Ireland) 2011 and the Local Government (Payments to Councillors) Regulations (Northern Ireland) 2012 and the Local Government (Payments to Councillors) Regulations (Northern Ireland) 2019, during the 2019/2020 financial year. Only allowances funded under Part 3 of the Act  should be included in this return.  (Please note that the 2019 Regulations came into operation on 1 October 2019 and revoked the 2012 Regulations from that date but the 2012 Regulations continue to have effect in relation to claims made for allowances or other payments in respect of duties performed before these Regulations came into operation.) Circular LG 23/2019 provides detailed guidance issued by the Department on councillors allowances and is available at the following link:-      </t>
  </si>
  <si>
    <r>
      <t xml:space="preserve">Allowances for the period of time served by </t>
    </r>
    <r>
      <rPr>
        <u/>
        <sz val="12"/>
        <rFont val="Arial"/>
        <family val="2"/>
      </rPr>
      <t>all</t>
    </r>
    <r>
      <rPr>
        <sz val="12"/>
        <rFont val="Arial"/>
        <family val="2"/>
      </rPr>
      <t xml:space="preserve"> Chairpersons during the 2019/2020 financial year should be included. </t>
    </r>
  </si>
  <si>
    <r>
      <t xml:space="preserve">Record of Councillors' </t>
    </r>
    <r>
      <rPr>
        <b/>
        <sz val="12"/>
        <color theme="1"/>
        <rFont val="Arial"/>
        <family val="2"/>
      </rPr>
      <t xml:space="preserve">and Committee Members' </t>
    </r>
    <r>
      <rPr>
        <b/>
        <sz val="12"/>
        <rFont val="Arial"/>
        <family val="2"/>
      </rPr>
      <t>Allowances funded by Council relating to the period 2019/2020</t>
    </r>
  </si>
  <si>
    <r>
      <t xml:space="preserve">The following records allowances for </t>
    </r>
    <r>
      <rPr>
        <sz val="10"/>
        <color theme="1"/>
        <rFont val="Arial"/>
        <family val="2"/>
      </rPr>
      <t xml:space="preserve">2019/20, paid under Part 3 of the Local Government Finance Act (NI) 2011 and the Local Government (Payments to Councillors) Regulations (Northern Ireland) 2012 and the Local Government (Payments to Councillors) Regulations (Northern Ireland) 2019. </t>
    </r>
    <r>
      <rPr>
        <i/>
        <sz val="10"/>
        <color theme="1"/>
        <rFont val="Arial"/>
        <family val="2"/>
      </rPr>
      <t>(2019 Regulations came into operation from 1 October 2019 and revoked the 2012 Regulations from that date)</t>
    </r>
    <r>
      <rPr>
        <i/>
        <sz val="10"/>
        <rFont val="Arial"/>
        <family val="2"/>
      </rPr>
      <t>.</t>
    </r>
    <r>
      <rPr>
        <sz val="8"/>
        <rFont val="Arial"/>
        <family val="2"/>
      </rPr>
      <t xml:space="preserve"> </t>
    </r>
    <r>
      <rPr>
        <sz val="10"/>
        <rFont val="Arial"/>
        <family val="2"/>
      </rPr>
      <t xml:space="preserve"> Allowances paid directly to councillors by other bodies, such as by Policing &amp; Community Support Services, which are not made under this legislation are not included, </t>
    </r>
    <r>
      <rPr>
        <sz val="10"/>
        <color theme="1"/>
        <rFont val="Arial"/>
        <family val="2"/>
      </rPr>
      <t>even where councillors are representing the Council.</t>
    </r>
  </si>
  <si>
    <r>
      <t xml:space="preserve">Dates of Office
</t>
    </r>
    <r>
      <rPr>
        <b/>
        <sz val="8"/>
        <rFont val="Arial"/>
        <family val="2"/>
      </rPr>
      <t>(to be completed if not councillor for full year - e.g. 01/06/2019 to 30/09/2019)</t>
    </r>
  </si>
  <si>
    <r>
      <t>The following amounts were paid to Committee Members (who are not councillors) by way of allowances in 2019/2020</t>
    </r>
    <r>
      <rPr>
        <sz val="10"/>
        <color rgb="FFFF0000"/>
        <rFont val="Arial"/>
        <family val="2"/>
      </rPr>
      <t>.</t>
    </r>
  </si>
  <si>
    <t>Record of Councillors' Support Services funded by Council relating to the period 2019/2020</t>
  </si>
  <si>
    <t>Stationary, Newspapers</t>
  </si>
  <si>
    <t>Telephone Lines / Broadband/IT Consumables &amp; Equipment</t>
  </si>
  <si>
    <t>J</t>
  </si>
  <si>
    <t>R</t>
  </si>
  <si>
    <t>M</t>
  </si>
  <si>
    <t>DA</t>
  </si>
  <si>
    <t>T</t>
  </si>
  <si>
    <t>K</t>
  </si>
  <si>
    <t>S</t>
  </si>
  <si>
    <t>A</t>
  </si>
  <si>
    <t>G</t>
  </si>
  <si>
    <t>P</t>
  </si>
  <si>
    <t>D</t>
  </si>
  <si>
    <t>H</t>
  </si>
  <si>
    <t>GH</t>
  </si>
  <si>
    <t>C</t>
  </si>
  <si>
    <t>E</t>
  </si>
  <si>
    <t>B</t>
  </si>
  <si>
    <t>W</t>
  </si>
  <si>
    <t xml:space="preserve">Barr </t>
  </si>
  <si>
    <t xml:space="preserve">Boyle </t>
  </si>
  <si>
    <t>Boyle</t>
  </si>
  <si>
    <t>Bresland</t>
  </si>
  <si>
    <t>Burke</t>
  </si>
  <si>
    <t>Campbell</t>
  </si>
  <si>
    <t>Carlin</t>
  </si>
  <si>
    <t>Carr</t>
  </si>
  <si>
    <t>Cooper</t>
  </si>
  <si>
    <t>Cusack</t>
  </si>
  <si>
    <t>Devenney</t>
  </si>
  <si>
    <t>Dobbins</t>
  </si>
  <si>
    <t xml:space="preserve">Donnelly </t>
  </si>
  <si>
    <t>Duddy</t>
  </si>
  <si>
    <t>Duffy</t>
  </si>
  <si>
    <t>Durkan</t>
  </si>
  <si>
    <t>Farrell</t>
  </si>
  <si>
    <t>Ferguson</t>
  </si>
  <si>
    <t>Fleming</t>
  </si>
  <si>
    <t>Gallagher</t>
  </si>
  <si>
    <t>Guy</t>
  </si>
  <si>
    <t>Hamilton</t>
  </si>
  <si>
    <t>Harkin</t>
  </si>
  <si>
    <t>Hastings</t>
  </si>
  <si>
    <t>Hunter</t>
  </si>
  <si>
    <t>Hussey</t>
  </si>
  <si>
    <t>Jackson</t>
  </si>
  <si>
    <t>Kelly</t>
  </si>
  <si>
    <t>Kerrigan</t>
  </si>
  <si>
    <t>Logue</t>
  </si>
  <si>
    <t>McCann</t>
  </si>
  <si>
    <t>McClintock</t>
  </si>
  <si>
    <t>McCloskey</t>
  </si>
  <si>
    <t>McCready</t>
  </si>
  <si>
    <t>McGuire</t>
  </si>
  <si>
    <t>McGinley</t>
  </si>
  <si>
    <t>McHugh</t>
  </si>
  <si>
    <t xml:space="preserve">McHugh </t>
  </si>
  <si>
    <t>McKane</t>
  </si>
  <si>
    <t>McKeever</t>
  </si>
  <si>
    <t>McKinney</t>
  </si>
  <si>
    <t>McKnight</t>
  </si>
  <si>
    <t>McLaughlin</t>
  </si>
  <si>
    <t>McMahon</t>
  </si>
  <si>
    <t>Mellon</t>
  </si>
  <si>
    <t>Mooney</t>
  </si>
  <si>
    <t>O Reilly</t>
  </si>
  <si>
    <t>Ramsey</t>
  </si>
  <si>
    <t>Reilly</t>
  </si>
  <si>
    <t>Robinson</t>
  </si>
  <si>
    <t>Thompson</t>
  </si>
  <si>
    <t>Tierney</t>
  </si>
  <si>
    <t>Warke</t>
  </si>
  <si>
    <t>07/05/2019 to 31/03/2020</t>
  </si>
  <si>
    <t>01/04/2019 to 07/05/2019</t>
  </si>
  <si>
    <t>01/04/2019 to 16/07/2019</t>
  </si>
  <si>
    <t>20/08/2019 to 31/03/2020</t>
  </si>
  <si>
    <t>01/04/2019 to 09/01/2020</t>
  </si>
  <si>
    <t>24/02/2020 to 31/03/2020</t>
  </si>
  <si>
    <t>Conference Fees/Training Courses</t>
  </si>
  <si>
    <t>DERRY CITY &amp; STRABANE DISTRCT COUNCIL</t>
  </si>
  <si>
    <t>DERRY CITY &amp; STRABANE DISTRICT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</si>
</sst>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0"/>
      <name val="Arial"/>
    </font>
    <font>
      <sz val="12"/>
      <color theme="1"/>
      <name val="Arial"/>
      <family val="2"/>
    </font>
    <font>
      <sz val="10"/>
      <name val="Arial"/>
      <family val="2"/>
    </font>
    <font>
      <b/>
      <sz val="10"/>
      <name val="Arial"/>
      <family val="2"/>
    </font>
    <font>
      <sz val="16"/>
      <name val="Arial"/>
      <family val="2"/>
    </font>
    <font>
      <sz val="10"/>
      <name val="Arial"/>
      <family val="2"/>
    </font>
    <font>
      <sz val="8"/>
      <name val="Arial"/>
      <family val="2"/>
    </font>
    <font>
      <b/>
      <sz val="12"/>
      <name val="Arial"/>
      <family val="2"/>
    </font>
    <font>
      <sz val="12"/>
      <name val="Arial"/>
      <family val="2"/>
    </font>
    <font>
      <u/>
      <sz val="10"/>
      <color indexed="12"/>
      <name val="Arial"/>
      <family val="2"/>
    </font>
    <font>
      <b/>
      <sz val="14"/>
      <name val="Arial"/>
      <family val="2"/>
    </font>
    <font>
      <u/>
      <sz val="12"/>
      <name val="Arial"/>
      <family val="2"/>
    </font>
    <font>
      <sz val="12"/>
      <name val="Arial"/>
      <family val="2"/>
    </font>
    <font>
      <sz val="6.5"/>
      <color indexed="10"/>
      <name val="Arial"/>
      <family val="2"/>
    </font>
    <font>
      <b/>
      <sz val="12"/>
      <color indexed="8"/>
      <name val="Arial"/>
      <family val="2"/>
    </font>
    <font>
      <b/>
      <sz val="8"/>
      <color indexed="8"/>
      <name val="Arial"/>
      <family val="2"/>
    </font>
    <font>
      <b/>
      <u/>
      <sz val="12"/>
      <name val="Arial"/>
      <family val="2"/>
    </font>
    <font>
      <b/>
      <sz val="12"/>
      <color indexed="8"/>
      <name val="Arial"/>
      <family val="2"/>
    </font>
    <font>
      <sz val="5"/>
      <color indexed="8"/>
      <name val="Arial"/>
      <family val="2"/>
    </font>
    <font>
      <u/>
      <sz val="10"/>
      <name val="Arial"/>
      <family val="2"/>
    </font>
    <font>
      <sz val="10"/>
      <color rgb="FFFF0000"/>
      <name val="Arial"/>
      <family val="2"/>
    </font>
    <font>
      <sz val="10"/>
      <color theme="1"/>
      <name val="Arial"/>
      <family val="2"/>
    </font>
    <font>
      <b/>
      <sz val="12"/>
      <color theme="1"/>
      <name val="Arial"/>
      <family val="2"/>
    </font>
    <font>
      <sz val="12"/>
      <color theme="1"/>
      <name val="Arial"/>
      <family val="2"/>
    </font>
    <font>
      <strike/>
      <sz val="12"/>
      <color theme="1"/>
      <name val="Arial"/>
      <family val="2"/>
    </font>
    <font>
      <b/>
      <sz val="8"/>
      <name val="Arial"/>
      <family val="2"/>
    </font>
    <font>
      <sz val="8"/>
      <color theme="1"/>
      <name val="Arial"/>
      <family val="2"/>
    </font>
    <font>
      <i/>
      <sz val="12"/>
      <color theme="1"/>
      <name val="Arial"/>
      <family val="2"/>
    </font>
    <font>
      <i/>
      <sz val="12"/>
      <name val="Arial"/>
      <family val="2"/>
    </font>
    <font>
      <b/>
      <sz val="12"/>
      <name val="Calibri"/>
      <family val="2"/>
    </font>
    <font>
      <sz val="12"/>
      <name val="Calibri"/>
      <family val="2"/>
    </font>
    <font>
      <b/>
      <sz val="12"/>
      <name val="Wingdings"/>
      <charset val="2"/>
    </font>
    <font>
      <sz val="12"/>
      <color rgb="FF1F497D"/>
      <name val="Calibri"/>
      <family val="2"/>
    </font>
    <font>
      <sz val="12"/>
      <color indexed="8"/>
      <name val="Arial"/>
      <family val="2"/>
    </font>
    <font>
      <b/>
      <i/>
      <sz val="10"/>
      <color theme="1" tint="0.249977111117893"/>
      <name val="Arial"/>
      <family val="2"/>
    </font>
    <font>
      <b/>
      <i/>
      <sz val="9"/>
      <color theme="1" tint="0.249977111117893"/>
      <name val="Arial"/>
      <family val="2"/>
    </font>
    <font>
      <sz val="9"/>
      <name val="Arial"/>
      <family val="2"/>
    </font>
    <font>
      <i/>
      <sz val="10"/>
      <color theme="1"/>
      <name val="Arial"/>
      <family val="2"/>
    </font>
    <font>
      <i/>
      <sz val="10"/>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theme="0" tint="-0.14996795556505021"/>
      </bottom>
      <diagonal/>
    </border>
    <border>
      <left/>
      <right/>
      <top style="medium">
        <color theme="0" tint="-0.14996795556505021"/>
      </top>
      <bottom style="medium">
        <color theme="0" tint="-0.14996795556505021"/>
      </bottom>
      <diagonal/>
    </border>
    <border>
      <left/>
      <right/>
      <top style="medium">
        <color theme="0" tint="-0.14996795556505021"/>
      </top>
      <bottom/>
      <diagonal/>
    </border>
    <border>
      <left/>
      <right/>
      <top/>
      <bottom style="medium">
        <color theme="0" tint="-0.14993743705557422"/>
      </bottom>
      <diagonal/>
    </border>
    <border>
      <left/>
      <right style="medium">
        <color indexed="64"/>
      </right>
      <top/>
      <bottom style="medium">
        <color theme="0" tint="-0.14996795556505021"/>
      </bottom>
      <diagonal/>
    </border>
    <border>
      <left/>
      <right style="medium">
        <color indexed="64"/>
      </right>
      <top style="medium">
        <color theme="0" tint="-0.14996795556505021"/>
      </top>
      <bottom style="medium">
        <color theme="0" tint="-0.14996795556505021"/>
      </bottom>
      <diagonal/>
    </border>
    <border>
      <left/>
      <right style="medium">
        <color indexed="64"/>
      </right>
      <top style="medium">
        <color theme="0" tint="-0.14996795556505021"/>
      </top>
      <bottom/>
      <diagonal/>
    </border>
    <border>
      <left style="double">
        <color indexed="64"/>
      </left>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305">
    <xf numFmtId="0" fontId="0" fillId="0" borderId="0" xfId="0"/>
    <xf numFmtId="0" fontId="3" fillId="2" borderId="0" xfId="0" applyFont="1" applyFill="1" applyBorder="1" applyAlignment="1" applyProtection="1">
      <alignment horizontal="right"/>
    </xf>
    <xf numFmtId="0" fontId="0" fillId="2" borderId="0" xfId="0" applyFill="1" applyBorder="1" applyProtection="1"/>
    <xf numFmtId="0" fontId="0" fillId="2" borderId="0" xfId="0" applyFill="1" applyBorder="1" applyAlignment="1" applyProtection="1">
      <alignment horizontal="left"/>
    </xf>
    <xf numFmtId="0" fontId="0" fillId="3" borderId="0" xfId="0" applyFill="1" applyProtection="1"/>
    <xf numFmtId="0" fontId="0" fillId="2" borderId="1" xfId="0" applyFill="1" applyBorder="1" applyProtection="1"/>
    <xf numFmtId="0" fontId="0" fillId="2" borderId="2" xfId="0" applyFill="1" applyBorder="1" applyProtection="1"/>
    <xf numFmtId="0" fontId="11" fillId="2" borderId="0" xfId="0" applyFont="1" applyFill="1" applyBorder="1" applyProtection="1"/>
    <xf numFmtId="0" fontId="12" fillId="2" borderId="0" xfId="0" applyFont="1" applyFill="1" applyBorder="1" applyProtection="1"/>
    <xf numFmtId="0" fontId="12" fillId="2" borderId="0" xfId="0" applyFont="1" applyFill="1" applyBorder="1" applyAlignment="1" applyProtection="1">
      <alignment vertical="top" wrapText="1"/>
    </xf>
    <xf numFmtId="0" fontId="14" fillId="2" borderId="0" xfId="1" applyFont="1" applyFill="1" applyBorder="1" applyAlignment="1" applyProtection="1">
      <alignment horizontal="left"/>
    </xf>
    <xf numFmtId="0" fontId="14" fillId="2" borderId="0" xfId="0" applyFont="1" applyFill="1" applyBorder="1" applyProtection="1"/>
    <xf numFmtId="0" fontId="15" fillId="2" borderId="0" xfId="1" applyFont="1" applyFill="1" applyBorder="1" applyAlignment="1" applyProtection="1">
      <alignment horizontal="left"/>
    </xf>
    <xf numFmtId="0" fontId="8" fillId="2" borderId="0" xfId="0" applyFont="1" applyFill="1" applyBorder="1" applyProtection="1"/>
    <xf numFmtId="0" fontId="2" fillId="2" borderId="0" xfId="0" applyFont="1" applyFill="1" applyBorder="1" applyProtection="1"/>
    <xf numFmtId="0" fontId="18" fillId="2" borderId="0" xfId="0" applyFont="1" applyFill="1" applyBorder="1" applyAlignment="1" applyProtection="1">
      <alignment wrapText="1"/>
    </xf>
    <xf numFmtId="0" fontId="9" fillId="2" borderId="0" xfId="1" applyFill="1" applyBorder="1" applyAlignment="1" applyProtection="1">
      <alignment horizontal="left"/>
    </xf>
    <xf numFmtId="0" fontId="0" fillId="2" borderId="8" xfId="0" applyFill="1" applyBorder="1" applyProtection="1"/>
    <xf numFmtId="0" fontId="4" fillId="3" borderId="0" xfId="0" applyFont="1" applyFill="1" applyProtection="1"/>
    <xf numFmtId="0" fontId="3" fillId="3" borderId="0" xfId="0" applyFont="1" applyFill="1" applyProtection="1"/>
    <xf numFmtId="0" fontId="0" fillId="2" borderId="5" xfId="0" applyFill="1" applyBorder="1" applyProtection="1"/>
    <xf numFmtId="0" fontId="0" fillId="3" borderId="0" xfId="0" applyFill="1" applyBorder="1" applyProtection="1"/>
    <xf numFmtId="0" fontId="0" fillId="2" borderId="4" xfId="0" applyFill="1" applyBorder="1" applyProtection="1"/>
    <xf numFmtId="0" fontId="4" fillId="2" borderId="1" xfId="0" applyFont="1" applyFill="1" applyBorder="1" applyProtection="1"/>
    <xf numFmtId="0" fontId="4" fillId="2" borderId="2" xfId="0" applyFont="1" applyFill="1" applyBorder="1" applyProtection="1"/>
    <xf numFmtId="0" fontId="0" fillId="2" borderId="0" xfId="0" applyFill="1" applyBorder="1" applyProtection="1">
      <protection locked="0"/>
    </xf>
    <xf numFmtId="0" fontId="17" fillId="2" borderId="0" xfId="1" applyFont="1" applyFill="1" applyBorder="1" applyAlignment="1" applyProtection="1">
      <alignment horizontal="left"/>
    </xf>
    <xf numFmtId="0" fontId="16" fillId="2" borderId="0" xfId="0" applyFont="1" applyFill="1" applyBorder="1" applyAlignment="1" applyProtection="1"/>
    <xf numFmtId="49" fontId="7" fillId="4" borderId="0" xfId="0" applyNumberFormat="1" applyFont="1" applyFill="1" applyBorder="1" applyAlignment="1" applyProtection="1">
      <alignment horizontal="left" vertical="top"/>
    </xf>
    <xf numFmtId="49" fontId="8" fillId="2" borderId="0" xfId="0" applyNumberFormat="1" applyFont="1" applyFill="1" applyBorder="1" applyAlignment="1" applyProtection="1">
      <alignment horizontal="right" vertical="top"/>
    </xf>
    <xf numFmtId="0" fontId="0" fillId="3" borderId="0" xfId="0" applyFill="1" applyBorder="1" applyAlignment="1" applyProtection="1"/>
    <xf numFmtId="0" fontId="15" fillId="2" borderId="0" xfId="0" applyFont="1" applyFill="1" applyBorder="1" applyProtection="1"/>
    <xf numFmtId="0" fontId="15" fillId="3" borderId="0" xfId="0" applyFont="1" applyFill="1" applyBorder="1" applyProtection="1"/>
    <xf numFmtId="0" fontId="14" fillId="3" borderId="0" xfId="0" applyFont="1" applyFill="1" applyBorder="1" applyProtection="1"/>
    <xf numFmtId="0" fontId="7" fillId="2" borderId="0" xfId="0" applyFont="1" applyFill="1" applyBorder="1" applyProtection="1"/>
    <xf numFmtId="0" fontId="7" fillId="3" borderId="0" xfId="0" applyFont="1" applyFill="1" applyBorder="1" applyProtection="1"/>
    <xf numFmtId="0" fontId="0" fillId="2" borderId="0" xfId="0" applyFill="1" applyBorder="1" applyAlignment="1" applyProtection="1"/>
    <xf numFmtId="0" fontId="2" fillId="3" borderId="0" xfId="0" applyFont="1" applyFill="1" applyBorder="1" applyProtection="1"/>
    <xf numFmtId="0" fontId="0" fillId="2" borderId="0" xfId="0" applyFill="1" applyBorder="1" applyAlignment="1" applyProtection="1">
      <alignment horizontal="center" vertical="center"/>
    </xf>
    <xf numFmtId="0" fontId="0" fillId="4" borderId="0" xfId="0" applyNumberFormat="1" applyFill="1" applyBorder="1" applyAlignment="1" applyProtection="1">
      <alignment horizontal="center"/>
    </xf>
    <xf numFmtId="0" fontId="0" fillId="4" borderId="0" xfId="0" applyFill="1" applyBorder="1" applyAlignment="1" applyProtection="1">
      <alignment horizontal="left" vertical="center" indent="1"/>
    </xf>
    <xf numFmtId="0" fontId="0" fillId="4" borderId="0" xfId="0" applyFill="1" applyBorder="1" applyAlignment="1" applyProtection="1">
      <alignment horizontal="right" vertical="center" indent="1"/>
    </xf>
    <xf numFmtId="0" fontId="0" fillId="4" borderId="0" xfId="0" applyFill="1" applyProtection="1"/>
    <xf numFmtId="0" fontId="0" fillId="4" borderId="0" xfId="0" applyFill="1" applyBorder="1" applyProtection="1"/>
    <xf numFmtId="0" fontId="3"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0" xfId="0" applyNumberFormat="1" applyFill="1" applyBorder="1" applyAlignment="1" applyProtection="1">
      <alignment horizontal="center"/>
    </xf>
    <xf numFmtId="0" fontId="0" fillId="5" borderId="0" xfId="0" applyFill="1" applyBorder="1" applyProtection="1"/>
    <xf numFmtId="0" fontId="0" fillId="5" borderId="6" xfId="0" applyFill="1" applyBorder="1" applyProtection="1"/>
    <xf numFmtId="0" fontId="5" fillId="5" borderId="0" xfId="0" applyFont="1" applyFill="1" applyBorder="1" applyAlignment="1" applyProtection="1">
      <alignment horizontal="left"/>
    </xf>
    <xf numFmtId="0" fontId="3" fillId="5" borderId="0" xfId="0" applyFont="1" applyFill="1" applyBorder="1" applyProtection="1"/>
    <xf numFmtId="0" fontId="0" fillId="5" borderId="0" xfId="0" applyFill="1" applyBorder="1" applyAlignment="1" applyProtection="1">
      <alignment horizontal="left" vertical="center" indent="1"/>
    </xf>
    <xf numFmtId="0" fontId="3" fillId="2" borderId="1" xfId="0" applyFont="1" applyFill="1" applyBorder="1" applyAlignment="1" applyProtection="1">
      <alignment horizontal="center" vertical="top"/>
    </xf>
    <xf numFmtId="0" fontId="3" fillId="2" borderId="0" xfId="0" applyFont="1" applyFill="1" applyBorder="1" applyAlignment="1" applyProtection="1">
      <alignment horizontal="center" vertical="top"/>
    </xf>
    <xf numFmtId="0" fontId="3" fillId="2" borderId="0" xfId="0" applyFont="1" applyFill="1" applyBorder="1" applyAlignment="1" applyProtection="1">
      <alignment horizontal="center" vertical="top" wrapText="1"/>
    </xf>
    <xf numFmtId="0" fontId="3" fillId="2" borderId="2" xfId="0" applyFont="1" applyFill="1" applyBorder="1" applyAlignment="1" applyProtection="1">
      <alignment horizontal="center" vertical="top"/>
    </xf>
    <xf numFmtId="0" fontId="3" fillId="3" borderId="0" xfId="0" applyFont="1" applyFill="1" applyAlignment="1" applyProtection="1">
      <alignment horizontal="center" vertical="top"/>
    </xf>
    <xf numFmtId="0" fontId="5" fillId="5" borderId="0" xfId="0" applyFont="1" applyFill="1" applyBorder="1" applyProtection="1"/>
    <xf numFmtId="0" fontId="0" fillId="5" borderId="0" xfId="0" applyFill="1" applyBorder="1" applyAlignment="1" applyProtection="1">
      <alignment horizontal="right" vertical="center" indent="1"/>
    </xf>
    <xf numFmtId="0" fontId="3" fillId="5" borderId="0" xfId="0" applyFont="1" applyFill="1" applyBorder="1" applyAlignment="1" applyProtection="1">
      <alignment horizontal="center" vertical="top"/>
    </xf>
    <xf numFmtId="0" fontId="3" fillId="5" borderId="0" xfId="0" applyFont="1" applyFill="1" applyBorder="1" applyAlignment="1" applyProtection="1">
      <alignment horizontal="center"/>
    </xf>
    <xf numFmtId="0" fontId="8" fillId="2" borderId="0" xfId="0" applyFont="1" applyFill="1" applyBorder="1" applyAlignment="1" applyProtection="1">
      <alignment wrapText="1"/>
    </xf>
    <xf numFmtId="0" fontId="5" fillId="5" borderId="2" xfId="0" applyFont="1" applyFill="1" applyBorder="1" applyProtection="1"/>
    <xf numFmtId="0" fontId="0" fillId="5" borderId="12" xfId="0" applyNumberFormat="1" applyFill="1" applyBorder="1" applyAlignment="1" applyProtection="1">
      <alignment horizontal="center"/>
    </xf>
    <xf numFmtId="0" fontId="0" fillId="4" borderId="12" xfId="0" applyNumberFormat="1" applyFill="1" applyBorder="1" applyAlignment="1" applyProtection="1">
      <alignment horizontal="left" vertical="center" wrapText="1" indent="1"/>
      <protection locked="0"/>
    </xf>
    <xf numFmtId="0" fontId="0" fillId="5" borderId="12" xfId="0" applyFill="1" applyBorder="1" applyAlignment="1" applyProtection="1">
      <alignment horizontal="left" vertical="center" indent="1"/>
    </xf>
    <xf numFmtId="3" fontId="0" fillId="4" borderId="12" xfId="0" applyNumberFormat="1" applyFill="1" applyBorder="1" applyAlignment="1" applyProtection="1">
      <alignment horizontal="right" vertical="center" indent="1"/>
      <protection locked="0"/>
    </xf>
    <xf numFmtId="0" fontId="0" fillId="5" borderId="12" xfId="0" applyFill="1" applyBorder="1" applyAlignment="1" applyProtection="1">
      <alignment horizontal="right" vertical="center" indent="1"/>
    </xf>
    <xf numFmtId="0" fontId="0" fillId="5" borderId="12" xfId="0" applyFill="1" applyBorder="1" applyProtection="1"/>
    <xf numFmtId="0" fontId="0" fillId="5" borderId="13" xfId="0" applyNumberFormat="1" applyFill="1" applyBorder="1" applyAlignment="1" applyProtection="1">
      <alignment horizontal="center"/>
    </xf>
    <xf numFmtId="0" fontId="0" fillId="4" borderId="13" xfId="0" applyNumberFormat="1" applyFill="1" applyBorder="1" applyAlignment="1" applyProtection="1">
      <alignment horizontal="left" vertical="center" wrapText="1" indent="1"/>
      <protection locked="0"/>
    </xf>
    <xf numFmtId="0" fontId="0" fillId="5" borderId="13" xfId="0" applyFill="1" applyBorder="1" applyAlignment="1" applyProtection="1">
      <alignment horizontal="left" vertical="center" indent="1"/>
    </xf>
    <xf numFmtId="3" fontId="0" fillId="4" borderId="13" xfId="0" applyNumberFormat="1" applyFill="1" applyBorder="1" applyAlignment="1" applyProtection="1">
      <alignment horizontal="right" vertical="center" indent="1"/>
      <protection locked="0"/>
    </xf>
    <xf numFmtId="0" fontId="0" fillId="5" borderId="13" xfId="0" applyFill="1" applyBorder="1" applyAlignment="1" applyProtection="1">
      <alignment horizontal="right" vertical="center" indent="1"/>
    </xf>
    <xf numFmtId="0" fontId="0" fillId="5" borderId="13" xfId="0" applyFill="1" applyBorder="1" applyProtection="1"/>
    <xf numFmtId="0" fontId="3" fillId="5" borderId="0" xfId="0" applyFont="1" applyFill="1" applyBorder="1" applyAlignment="1" applyProtection="1">
      <alignment horizontal="center" vertical="top" wrapText="1"/>
    </xf>
    <xf numFmtId="0" fontId="0" fillId="5" borderId="2" xfId="0" applyFill="1" applyBorder="1" applyAlignment="1" applyProtection="1">
      <alignment horizontal="center" vertical="center"/>
    </xf>
    <xf numFmtId="3" fontId="0" fillId="5" borderId="0" xfId="0" applyNumberFormat="1" applyFill="1" applyBorder="1" applyAlignment="1" applyProtection="1">
      <alignment horizontal="right" vertical="center" indent="1"/>
    </xf>
    <xf numFmtId="3" fontId="3" fillId="5" borderId="0" xfId="0" applyNumberFormat="1" applyFont="1" applyFill="1" applyBorder="1" applyAlignment="1" applyProtection="1">
      <alignment horizontal="right" vertical="center" indent="1"/>
    </xf>
    <xf numFmtId="0" fontId="0" fillId="5" borderId="14" xfId="0" applyFill="1" applyBorder="1" applyAlignment="1" applyProtection="1">
      <alignment horizontal="left" vertical="center" indent="1"/>
    </xf>
    <xf numFmtId="0" fontId="0" fillId="5" borderId="14" xfId="0" applyFill="1" applyBorder="1" applyAlignment="1" applyProtection="1">
      <alignment horizontal="right" vertical="center" indent="1"/>
    </xf>
    <xf numFmtId="3" fontId="3" fillId="2" borderId="14" xfId="0" applyNumberFormat="1" applyFont="1" applyFill="1" applyBorder="1" applyAlignment="1" applyProtection="1">
      <alignment horizontal="right" vertical="center" indent="1"/>
    </xf>
    <xf numFmtId="0" fontId="0" fillId="5" borderId="1" xfId="0" applyFill="1" applyBorder="1" applyProtection="1"/>
    <xf numFmtId="0" fontId="3" fillId="5" borderId="1" xfId="0" applyFont="1" applyFill="1" applyBorder="1" applyAlignment="1" applyProtection="1">
      <alignment horizontal="center" vertical="top"/>
    </xf>
    <xf numFmtId="0" fontId="0" fillId="2" borderId="13" xfId="0" applyNumberFormat="1" applyFill="1" applyBorder="1" applyAlignment="1" applyProtection="1">
      <alignment horizontal="center"/>
    </xf>
    <xf numFmtId="0" fontId="0" fillId="5" borderId="4" xfId="0" applyFill="1" applyBorder="1" applyProtection="1"/>
    <xf numFmtId="0" fontId="0" fillId="5" borderId="3" xfId="0" applyFill="1" applyBorder="1" applyProtection="1"/>
    <xf numFmtId="0" fontId="8" fillId="2" borderId="0" xfId="0" applyFont="1" applyFill="1" applyBorder="1" applyAlignment="1" applyProtection="1">
      <alignment horizontal="left" wrapText="1"/>
    </xf>
    <xf numFmtId="3" fontId="0" fillId="4" borderId="0" xfId="0" applyNumberFormat="1" applyFill="1" applyBorder="1" applyAlignment="1" applyProtection="1">
      <alignment horizontal="right" vertical="center" indent="1"/>
    </xf>
    <xf numFmtId="3" fontId="3" fillId="4" borderId="0" xfId="0" applyNumberFormat="1" applyFont="1" applyFill="1" applyBorder="1" applyAlignment="1" applyProtection="1">
      <alignment horizontal="right" vertical="center" indent="1"/>
    </xf>
    <xf numFmtId="3" fontId="0" fillId="5" borderId="13" xfId="0" applyNumberFormat="1" applyFill="1" applyBorder="1" applyAlignment="1" applyProtection="1">
      <alignment horizontal="right" vertical="center" indent="1"/>
    </xf>
    <xf numFmtId="3" fontId="3" fillId="5" borderId="13" xfId="0" applyNumberFormat="1" applyFont="1" applyFill="1" applyBorder="1" applyAlignment="1" applyProtection="1">
      <alignment horizontal="right" vertical="center" indent="1"/>
    </xf>
    <xf numFmtId="0" fontId="0" fillId="5" borderId="6" xfId="0" applyFill="1" applyBorder="1" applyAlignment="1" applyProtection="1">
      <alignment horizontal="right"/>
    </xf>
    <xf numFmtId="0" fontId="13" fillId="5" borderId="6" xfId="0" applyFont="1" applyFill="1" applyBorder="1" applyAlignment="1" applyProtection="1">
      <alignment horizontal="left" wrapText="1"/>
    </xf>
    <xf numFmtId="0" fontId="0" fillId="5" borderId="6" xfId="0" applyFill="1" applyBorder="1" applyAlignment="1" applyProtection="1">
      <alignment horizontal="right" indent="1"/>
    </xf>
    <xf numFmtId="3" fontId="0" fillId="5" borderId="6" xfId="0" applyNumberFormat="1" applyFill="1" applyBorder="1" applyAlignment="1" applyProtection="1">
      <alignment horizontal="right" indent="1"/>
    </xf>
    <xf numFmtId="0" fontId="0" fillId="5" borderId="7" xfId="0" applyFill="1" applyBorder="1" applyAlignment="1" applyProtection="1">
      <alignment horizontal="right" indent="1"/>
    </xf>
    <xf numFmtId="0" fontId="0" fillId="5" borderId="0" xfId="0" applyFill="1" applyBorder="1" applyAlignment="1" applyProtection="1">
      <alignment horizontal="right"/>
    </xf>
    <xf numFmtId="0" fontId="0" fillId="4" borderId="1" xfId="0" applyFill="1" applyBorder="1" applyProtection="1"/>
    <xf numFmtId="0" fontId="0" fillId="4" borderId="0" xfId="0" applyFill="1" applyBorder="1" applyAlignment="1" applyProtection="1">
      <alignment horizontal="right"/>
    </xf>
    <xf numFmtId="0" fontId="13" fillId="4" borderId="0" xfId="0" applyFont="1" applyFill="1" applyBorder="1" applyAlignment="1" applyProtection="1">
      <alignment horizontal="left" wrapText="1"/>
    </xf>
    <xf numFmtId="0" fontId="0" fillId="4" borderId="0" xfId="0" applyFill="1" applyBorder="1" applyAlignment="1" applyProtection="1">
      <alignment horizontal="right" indent="1"/>
    </xf>
    <xf numFmtId="3" fontId="0" fillId="4" borderId="0" xfId="0" applyNumberFormat="1" applyFill="1" applyBorder="1" applyAlignment="1" applyProtection="1">
      <alignment horizontal="right" indent="1"/>
    </xf>
    <xf numFmtId="0" fontId="0" fillId="4" borderId="2" xfId="0" applyFill="1" applyBorder="1" applyProtection="1"/>
    <xf numFmtId="0" fontId="0" fillId="4" borderId="6" xfId="0" applyFill="1" applyBorder="1" applyProtection="1"/>
    <xf numFmtId="0" fontId="0" fillId="5" borderId="5" xfId="0" applyFill="1" applyBorder="1" applyProtection="1"/>
    <xf numFmtId="0" fontId="0" fillId="5" borderId="5" xfId="0" applyFill="1" applyBorder="1" applyAlignment="1" applyProtection="1">
      <alignment horizontal="right"/>
    </xf>
    <xf numFmtId="0" fontId="13" fillId="5" borderId="5" xfId="0" applyFont="1" applyFill="1" applyBorder="1" applyAlignment="1" applyProtection="1">
      <alignment horizontal="left" wrapText="1"/>
    </xf>
    <xf numFmtId="0" fontId="0" fillId="5" borderId="5" xfId="0" applyFill="1" applyBorder="1" applyAlignment="1" applyProtection="1">
      <alignment horizontal="right" indent="1"/>
    </xf>
    <xf numFmtId="3" fontId="0" fillId="5" borderId="5" xfId="0" applyNumberFormat="1" applyFill="1" applyBorder="1" applyAlignment="1" applyProtection="1">
      <alignment horizontal="right" indent="1"/>
    </xf>
    <xf numFmtId="0" fontId="0" fillId="5" borderId="8" xfId="0" applyFill="1" applyBorder="1" applyAlignment="1" applyProtection="1">
      <alignment horizontal="right" indent="1"/>
    </xf>
    <xf numFmtId="0" fontId="16" fillId="2" borderId="0" xfId="0" applyFont="1" applyFill="1" applyBorder="1" applyProtection="1"/>
    <xf numFmtId="0" fontId="0" fillId="5" borderId="6" xfId="0" applyNumberFormat="1" applyFill="1" applyBorder="1" applyAlignment="1" applyProtection="1">
      <alignment horizontal="center"/>
    </xf>
    <xf numFmtId="0" fontId="0" fillId="5" borderId="6" xfId="0" applyFill="1" applyBorder="1" applyAlignment="1" applyProtection="1">
      <alignment horizontal="left" vertical="center" indent="1"/>
    </xf>
    <xf numFmtId="0" fontId="0" fillId="5" borderId="6" xfId="0" applyFill="1" applyBorder="1" applyAlignment="1" applyProtection="1">
      <alignment horizontal="right" vertical="center" indent="1"/>
    </xf>
    <xf numFmtId="3" fontId="0" fillId="5" borderId="6" xfId="0" applyNumberFormat="1" applyFill="1" applyBorder="1" applyAlignment="1" applyProtection="1">
      <alignment horizontal="right" vertical="center" indent="1"/>
    </xf>
    <xf numFmtId="3" fontId="3" fillId="5" borderId="6" xfId="0" applyNumberFormat="1" applyFont="1" applyFill="1" applyBorder="1" applyAlignment="1" applyProtection="1">
      <alignment horizontal="right" vertical="center" indent="1"/>
    </xf>
    <xf numFmtId="0" fontId="0" fillId="6" borderId="0" xfId="0" applyFill="1" applyProtection="1"/>
    <xf numFmtId="0" fontId="3" fillId="6" borderId="0" xfId="0" applyFont="1" applyFill="1" applyProtection="1"/>
    <xf numFmtId="0" fontId="3" fillId="5" borderId="14" xfId="0" applyFont="1" applyFill="1" applyBorder="1" applyAlignment="1" applyProtection="1">
      <alignment horizontal="right" vertical="center" indent="1"/>
    </xf>
    <xf numFmtId="0" fontId="3" fillId="5" borderId="14" xfId="0" applyFont="1" applyFill="1" applyBorder="1" applyProtection="1"/>
    <xf numFmtId="0" fontId="3" fillId="4" borderId="14" xfId="0" applyNumberFormat="1" applyFont="1" applyFill="1" applyBorder="1" applyAlignment="1" applyProtection="1">
      <alignment horizontal="left" wrapText="1"/>
    </xf>
    <xf numFmtId="3" fontId="5" fillId="4" borderId="12" xfId="0" applyNumberFormat="1" applyFont="1" applyFill="1" applyBorder="1" applyAlignment="1" applyProtection="1">
      <alignment horizontal="right" vertical="center" wrapText="1" indent="1"/>
      <protection locked="0"/>
    </xf>
    <xf numFmtId="3" fontId="5" fillId="4" borderId="13" xfId="0" applyNumberFormat="1" applyFont="1" applyFill="1" applyBorder="1" applyAlignment="1" applyProtection="1">
      <alignment horizontal="right" vertical="center" wrapText="1" indent="1"/>
      <protection locked="0"/>
    </xf>
    <xf numFmtId="3" fontId="3" fillId="4" borderId="0" xfId="0" applyNumberFormat="1" applyFont="1" applyFill="1" applyBorder="1" applyAlignment="1" applyProtection="1">
      <alignment horizontal="right" wrapText="1"/>
    </xf>
    <xf numFmtId="0" fontId="3" fillId="5" borderId="0" xfId="0" applyFont="1" applyFill="1" applyBorder="1" applyAlignment="1" applyProtection="1">
      <alignment horizontal="right"/>
    </xf>
    <xf numFmtId="0" fontId="3" fillId="5" borderId="0" xfId="0" applyFont="1" applyFill="1" applyBorder="1" applyAlignment="1" applyProtection="1">
      <alignment horizontal="right" indent="1"/>
    </xf>
    <xf numFmtId="3" fontId="3" fillId="4" borderId="0" xfId="0" applyNumberFormat="1" applyFont="1" applyFill="1" applyBorder="1" applyAlignment="1" applyProtection="1">
      <alignment horizontal="right" indent="1"/>
    </xf>
    <xf numFmtId="3" fontId="3" fillId="5" borderId="0" xfId="0" applyNumberFormat="1" applyFont="1" applyFill="1" applyBorder="1" applyAlignment="1" applyProtection="1">
      <alignment horizontal="right" indent="1"/>
    </xf>
    <xf numFmtId="0" fontId="3" fillId="5" borderId="0" xfId="0" applyFont="1" applyFill="1" applyBorder="1" applyAlignment="1" applyProtection="1">
      <alignment horizontal="left" wrapText="1"/>
    </xf>
    <xf numFmtId="0" fontId="3" fillId="5" borderId="0" xfId="0" applyFont="1" applyFill="1" applyBorder="1" applyAlignment="1" applyProtection="1">
      <alignment horizontal="right" wrapText="1"/>
    </xf>
    <xf numFmtId="0" fontId="0" fillId="4" borderId="0" xfId="0" applyFill="1" applyBorder="1" applyAlignment="1" applyProtection="1">
      <alignment horizontal="left" wrapText="1"/>
    </xf>
    <xf numFmtId="0" fontId="0" fillId="5" borderId="4" xfId="0" applyFill="1" applyBorder="1"/>
    <xf numFmtId="0" fontId="0" fillId="5" borderId="5" xfId="0" applyFill="1" applyBorder="1"/>
    <xf numFmtId="0" fontId="0" fillId="5" borderId="8" xfId="0" applyFill="1" applyBorder="1"/>
    <xf numFmtId="0" fontId="0" fillId="5" borderId="1" xfId="0" applyFill="1" applyBorder="1"/>
    <xf numFmtId="0" fontId="3" fillId="4" borderId="0" xfId="0" applyFont="1" applyFill="1" applyBorder="1" applyAlignment="1">
      <alignment vertical="top"/>
    </xf>
    <xf numFmtId="0" fontId="0" fillId="5" borderId="0" xfId="0" applyFill="1" applyBorder="1"/>
    <xf numFmtId="0" fontId="3" fillId="4" borderId="0" xfId="0" applyFont="1" applyFill="1" applyBorder="1" applyAlignment="1">
      <alignment horizontal="center" vertical="top"/>
    </xf>
    <xf numFmtId="0" fontId="0" fillId="5" borderId="2" xfId="0" applyFill="1" applyBorder="1"/>
    <xf numFmtId="0" fontId="3" fillId="4" borderId="0" xfId="0" applyFont="1" applyFill="1" applyBorder="1" applyAlignment="1">
      <alignment horizontal="center"/>
    </xf>
    <xf numFmtId="0" fontId="3" fillId="5" borderId="0" xfId="0" applyFont="1" applyFill="1" applyBorder="1"/>
    <xf numFmtId="3" fontId="0" fillId="5" borderId="0" xfId="0" applyNumberFormat="1" applyFill="1" applyBorder="1" applyAlignment="1">
      <alignment horizontal="right"/>
    </xf>
    <xf numFmtId="0" fontId="2" fillId="4" borderId="0" xfId="0" applyFont="1" applyFill="1" applyBorder="1"/>
    <xf numFmtId="0" fontId="2" fillId="5" borderId="0" xfId="0" applyFont="1" applyFill="1" applyBorder="1"/>
    <xf numFmtId="0" fontId="3" fillId="4" borderId="0" xfId="0" applyFont="1" applyFill="1" applyBorder="1"/>
    <xf numFmtId="3" fontId="3" fillId="4" borderId="0" xfId="0" applyNumberFormat="1" applyFont="1" applyFill="1" applyBorder="1"/>
    <xf numFmtId="0" fontId="0" fillId="5" borderId="3" xfId="0" applyFill="1" applyBorder="1"/>
    <xf numFmtId="0" fontId="0" fillId="5" borderId="6" xfId="0" applyFill="1" applyBorder="1"/>
    <xf numFmtId="0" fontId="0" fillId="5" borderId="7" xfId="0" applyFill="1" applyBorder="1"/>
    <xf numFmtId="0" fontId="3" fillId="2" borderId="3" xfId="0" applyFont="1" applyFill="1" applyBorder="1" applyAlignment="1" applyProtection="1">
      <alignment vertical="top"/>
    </xf>
    <xf numFmtId="0" fontId="3" fillId="2" borderId="6" xfId="0" applyFont="1" applyFill="1" applyBorder="1" applyProtection="1"/>
    <xf numFmtId="0" fontId="3" fillId="2" borderId="6" xfId="0" applyNumberFormat="1" applyFont="1" applyFill="1" applyBorder="1" applyAlignment="1" applyProtection="1">
      <alignment horizontal="left"/>
    </xf>
    <xf numFmtId="3" fontId="3" fillId="2" borderId="6" xfId="0" applyNumberFormat="1" applyFont="1" applyFill="1" applyBorder="1" applyAlignment="1" applyProtection="1">
      <alignment horizontal="right" vertical="center" indent="1"/>
    </xf>
    <xf numFmtId="3" fontId="3" fillId="2" borderId="6" xfId="0" applyNumberFormat="1" applyFont="1" applyFill="1" applyBorder="1" applyAlignment="1" applyProtection="1">
      <alignment horizontal="right" indent="1"/>
    </xf>
    <xf numFmtId="0" fontId="3" fillId="2" borderId="6" xfId="0" applyFont="1" applyFill="1" applyBorder="1" applyAlignment="1" applyProtection="1">
      <alignment horizontal="right" indent="1"/>
    </xf>
    <xf numFmtId="0" fontId="3" fillId="4" borderId="6" xfId="0" applyFont="1" applyFill="1" applyBorder="1" applyAlignment="1" applyProtection="1">
      <alignment horizontal="right" indent="1"/>
    </xf>
    <xf numFmtId="0" fontId="3" fillId="2" borderId="7" xfId="0" applyFont="1" applyFill="1" applyBorder="1" applyProtection="1"/>
    <xf numFmtId="0" fontId="0" fillId="4" borderId="4" xfId="0" applyFill="1" applyBorder="1"/>
    <xf numFmtId="0" fontId="0" fillId="4" borderId="5" xfId="0" applyFill="1" applyBorder="1"/>
    <xf numFmtId="0" fontId="0" fillId="4" borderId="1" xfId="0" applyFill="1" applyBorder="1"/>
    <xf numFmtId="0" fontId="0" fillId="4" borderId="0" xfId="0" applyFill="1" applyBorder="1"/>
    <xf numFmtId="0" fontId="0" fillId="4" borderId="2" xfId="0" applyFill="1" applyBorder="1"/>
    <xf numFmtId="0" fontId="0" fillId="4" borderId="3" xfId="0" applyFill="1" applyBorder="1"/>
    <xf numFmtId="0" fontId="0" fillId="4" borderId="6" xfId="0" applyFill="1" applyBorder="1"/>
    <xf numFmtId="0" fontId="0" fillId="4" borderId="7" xfId="0" applyFill="1" applyBorder="1"/>
    <xf numFmtId="0" fontId="0" fillId="6" borderId="0" xfId="0" applyFill="1" applyBorder="1"/>
    <xf numFmtId="0" fontId="0" fillId="6" borderId="0" xfId="0" applyFill="1"/>
    <xf numFmtId="0" fontId="0" fillId="6" borderId="0" xfId="0" applyFill="1" applyBorder="1" applyAlignment="1"/>
    <xf numFmtId="0" fontId="2" fillId="4" borderId="12" xfId="0" applyNumberFormat="1" applyFont="1" applyFill="1" applyBorder="1" applyAlignment="1" applyProtection="1">
      <alignment horizontal="left" vertical="center" wrapText="1" indent="1"/>
      <protection locked="0"/>
    </xf>
    <xf numFmtId="0" fontId="2" fillId="4" borderId="13" xfId="0" applyNumberFormat="1" applyFont="1" applyFill="1" applyBorder="1" applyAlignment="1" applyProtection="1">
      <alignment horizontal="left" vertical="center" wrapText="1" indent="1"/>
      <protection locked="0"/>
    </xf>
    <xf numFmtId="0" fontId="0" fillId="4" borderId="2" xfId="0" applyFill="1" applyBorder="1" applyAlignment="1"/>
    <xf numFmtId="0" fontId="2" fillId="5" borderId="0" xfId="0" applyFont="1" applyFill="1" applyBorder="1" applyAlignment="1" applyProtection="1">
      <alignment horizontal="left"/>
    </xf>
    <xf numFmtId="0" fontId="2" fillId="5" borderId="0" xfId="0" applyFont="1" applyFill="1" applyBorder="1" applyProtection="1"/>
    <xf numFmtId="0" fontId="3" fillId="5" borderId="2" xfId="0" applyFont="1" applyFill="1" applyBorder="1" applyAlignment="1" applyProtection="1">
      <alignment horizontal="center" vertical="top"/>
    </xf>
    <xf numFmtId="0" fontId="7" fillId="0" borderId="0" xfId="0" applyFont="1" applyFill="1" applyBorder="1" applyAlignment="1" applyProtection="1">
      <alignment horizontal="center" vertical="top" wrapText="1"/>
    </xf>
    <xf numFmtId="0" fontId="3" fillId="5" borderId="2" xfId="0" applyFont="1" applyFill="1" applyBorder="1" applyAlignment="1" applyProtection="1">
      <alignment horizontal="right" indent="1"/>
    </xf>
    <xf numFmtId="0" fontId="2" fillId="4" borderId="0" xfId="0" applyFont="1" applyFill="1" applyBorder="1" applyAlignment="1">
      <alignment wrapText="1"/>
    </xf>
    <xf numFmtId="0" fontId="3" fillId="2" borderId="5" xfId="0" applyFont="1" applyFill="1" applyBorder="1" applyAlignment="1" applyProtection="1">
      <alignment horizontal="right"/>
    </xf>
    <xf numFmtId="0" fontId="0" fillId="2" borderId="19" xfId="0" applyFill="1" applyBorder="1" applyAlignment="1" applyProtection="1"/>
    <xf numFmtId="0" fontId="22" fillId="0" borderId="0" xfId="0" applyFont="1" applyFill="1" applyBorder="1" applyAlignment="1" applyProtection="1">
      <alignment horizontal="center" vertical="top" wrapText="1"/>
    </xf>
    <xf numFmtId="2" fontId="21" fillId="4" borderId="0" xfId="0" applyNumberFormat="1" applyFont="1" applyFill="1" applyBorder="1" applyAlignment="1">
      <alignment horizontal="left" wrapText="1"/>
    </xf>
    <xf numFmtId="0" fontId="21" fillId="4" borderId="0" xfId="0" applyFont="1" applyFill="1" applyBorder="1" applyAlignment="1" applyProtection="1">
      <alignment horizontal="left" wrapText="1"/>
    </xf>
    <xf numFmtId="0" fontId="3" fillId="2" borderId="0" xfId="0" applyFont="1" applyFill="1" applyBorder="1" applyAlignment="1" applyProtection="1">
      <alignment horizontal="center"/>
    </xf>
    <xf numFmtId="0" fontId="7" fillId="5" borderId="0" xfId="0" applyFont="1" applyFill="1" applyBorder="1" applyAlignment="1" applyProtection="1">
      <alignment horizontal="center" vertical="top" wrapText="1"/>
    </xf>
    <xf numFmtId="0" fontId="4" fillId="5" borderId="0" xfId="0" applyFont="1" applyFill="1" applyProtection="1"/>
    <xf numFmtId="0" fontId="4" fillId="4" borderId="1" xfId="0" applyFont="1" applyFill="1" applyBorder="1" applyProtection="1"/>
    <xf numFmtId="0" fontId="4" fillId="4" borderId="2" xfId="0" applyFont="1" applyFill="1" applyBorder="1" applyProtection="1"/>
    <xf numFmtId="0" fontId="3" fillId="4" borderId="0" xfId="0" applyNumberFormat="1" applyFont="1" applyFill="1" applyBorder="1" applyAlignment="1" applyProtection="1">
      <alignment horizontal="left" wrapText="1"/>
    </xf>
    <xf numFmtId="0" fontId="3" fillId="5" borderId="0" xfId="0" applyFont="1" applyFill="1" applyBorder="1" applyAlignment="1" applyProtection="1">
      <alignment horizontal="left" vertical="center" indent="1"/>
    </xf>
    <xf numFmtId="0" fontId="3" fillId="5" borderId="0" xfId="0" applyFont="1" applyFill="1" applyBorder="1" applyAlignment="1" applyProtection="1">
      <alignment horizontal="right" vertical="center" indent="1"/>
    </xf>
    <xf numFmtId="3" fontId="3" fillId="2" borderId="0" xfId="0" applyNumberFormat="1" applyFont="1" applyFill="1" applyBorder="1" applyAlignment="1" applyProtection="1">
      <alignment horizontal="right" vertical="center" indent="1"/>
    </xf>
    <xf numFmtId="0" fontId="7" fillId="5" borderId="5" xfId="0" applyFont="1" applyFill="1" applyBorder="1" applyAlignment="1" applyProtection="1">
      <alignment horizontal="center" wrapText="1"/>
    </xf>
    <xf numFmtId="0" fontId="8" fillId="5" borderId="5" xfId="0" applyFont="1" applyFill="1" applyBorder="1" applyAlignment="1" applyProtection="1">
      <alignment wrapText="1"/>
    </xf>
    <xf numFmtId="0" fontId="8" fillId="5" borderId="8" xfId="0" applyFont="1" applyFill="1" applyBorder="1" applyAlignment="1" applyProtection="1">
      <alignment wrapText="1"/>
    </xf>
    <xf numFmtId="0" fontId="4" fillId="5" borderId="4" xfId="0" applyFont="1" applyFill="1" applyBorder="1" applyProtection="1"/>
    <xf numFmtId="0" fontId="4" fillId="6" borderId="0" xfId="0" applyFont="1" applyFill="1" applyProtection="1"/>
    <xf numFmtId="0" fontId="7" fillId="0" borderId="0" xfId="0" applyFont="1" applyFill="1" applyBorder="1" applyProtection="1"/>
    <xf numFmtId="0" fontId="0" fillId="0" borderId="0" xfId="0" applyFill="1" applyBorder="1" applyProtection="1"/>
    <xf numFmtId="0" fontId="3" fillId="0" borderId="0" xfId="0" applyFont="1" applyFill="1" applyBorder="1" applyAlignment="1" applyProtection="1">
      <alignment horizontal="center" vertical="top"/>
    </xf>
    <xf numFmtId="0" fontId="8" fillId="2" borderId="0" xfId="0" applyNumberFormat="1" applyFont="1" applyFill="1" applyBorder="1" applyAlignment="1" applyProtection="1">
      <alignment horizontal="left" vertical="top" wrapText="1"/>
    </xf>
    <xf numFmtId="0" fontId="0" fillId="0" borderId="0" xfId="0" applyAlignment="1">
      <alignment horizontal="left" vertical="top" wrapText="1"/>
    </xf>
    <xf numFmtId="0" fontId="7" fillId="2" borderId="0" xfId="0" applyFont="1" applyFill="1" applyBorder="1" applyAlignment="1" applyProtection="1">
      <alignment horizontal="left" wrapText="1"/>
    </xf>
    <xf numFmtId="0" fontId="2" fillId="2" borderId="0" xfId="0" applyFont="1" applyFill="1" applyBorder="1" applyAlignment="1" applyProtection="1">
      <alignment horizontal="left" wrapText="1"/>
    </xf>
    <xf numFmtId="0" fontId="2" fillId="4" borderId="0" xfId="0" applyFont="1" applyFill="1" applyBorder="1" applyAlignment="1" applyProtection="1">
      <alignment wrapText="1"/>
    </xf>
    <xf numFmtId="0" fontId="7" fillId="4" borderId="0" xfId="0" applyFont="1" applyFill="1" applyBorder="1" applyAlignment="1" applyProtection="1">
      <alignment horizontal="left" wrapText="1"/>
    </xf>
    <xf numFmtId="0" fontId="29" fillId="0" borderId="0" xfId="0" applyFont="1"/>
    <xf numFmtId="0" fontId="30" fillId="0" borderId="0" xfId="0" applyFont="1"/>
    <xf numFmtId="0" fontId="0" fillId="4" borderId="0" xfId="0" applyFill="1" applyProtection="1">
      <protection locked="0"/>
    </xf>
    <xf numFmtId="3" fontId="0" fillId="2" borderId="12" xfId="0" applyNumberFormat="1" applyFill="1" applyBorder="1" applyAlignment="1" applyProtection="1">
      <alignment horizontal="right" vertical="center" indent="1"/>
      <protection locked="0"/>
    </xf>
    <xf numFmtId="3" fontId="2" fillId="2" borderId="12" xfId="0" applyNumberFormat="1" applyFont="1" applyFill="1" applyBorder="1" applyAlignment="1" applyProtection="1">
      <alignment horizontal="right" vertical="center" indent="1"/>
      <protection locked="0"/>
    </xf>
    <xf numFmtId="3" fontId="0" fillId="2" borderId="13" xfId="0" applyNumberFormat="1" applyFill="1" applyBorder="1" applyAlignment="1" applyProtection="1">
      <alignment horizontal="right" vertical="center" indent="1"/>
      <protection locked="0"/>
    </xf>
    <xf numFmtId="3" fontId="2" fillId="2" borderId="13" xfId="0" applyNumberFormat="1" applyFont="1" applyFill="1" applyBorder="1" applyAlignment="1" applyProtection="1">
      <alignment horizontal="right" vertical="center" indent="1"/>
      <protection locked="0"/>
    </xf>
    <xf numFmtId="3" fontId="5" fillId="4" borderId="12" xfId="0" applyNumberFormat="1" applyFont="1" applyFill="1" applyBorder="1" applyAlignment="1" applyProtection="1">
      <alignment horizontal="right" vertical="center" wrapText="1" indent="1"/>
    </xf>
    <xf numFmtId="0" fontId="0" fillId="4" borderId="0" xfId="0" applyFill="1" applyBorder="1" applyAlignment="1" applyProtection="1"/>
    <xf numFmtId="0" fontId="0" fillId="4" borderId="0" xfId="0" applyFill="1" applyAlignment="1" applyProtection="1"/>
    <xf numFmtId="0" fontId="0" fillId="5" borderId="12" xfId="0" applyNumberFormat="1" applyFill="1" applyBorder="1" applyAlignment="1" applyProtection="1">
      <alignment horizontal="left" vertical="center" wrapText="1" indent="1"/>
    </xf>
    <xf numFmtId="0" fontId="2" fillId="5" borderId="12" xfId="0" applyNumberFormat="1" applyFont="1" applyFill="1" applyBorder="1" applyAlignment="1" applyProtection="1">
      <alignment horizontal="left" vertical="center" wrapText="1" indent="1"/>
    </xf>
    <xf numFmtId="3" fontId="0" fillId="5" borderId="12" xfId="0" applyNumberFormat="1" applyFill="1" applyBorder="1" applyAlignment="1" applyProtection="1">
      <alignment horizontal="right" vertical="center" indent="1"/>
    </xf>
    <xf numFmtId="3" fontId="0" fillId="0" borderId="15" xfId="0" applyNumberFormat="1" applyFill="1" applyBorder="1" applyAlignment="1" applyProtection="1">
      <alignment horizontal="right" vertical="center" indent="1"/>
    </xf>
    <xf numFmtId="0" fontId="5" fillId="5" borderId="12" xfId="0" applyFont="1" applyFill="1" applyBorder="1" applyAlignment="1" applyProtection="1">
      <alignment horizontal="left" vertical="center" wrapText="1" indent="1"/>
    </xf>
    <xf numFmtId="3" fontId="5" fillId="5" borderId="12" xfId="0" applyNumberFormat="1" applyFont="1" applyFill="1" applyBorder="1" applyAlignment="1" applyProtection="1">
      <alignment horizontal="right" vertical="center" wrapText="1" indent="1"/>
    </xf>
    <xf numFmtId="0" fontId="5" fillId="5" borderId="16" xfId="0" applyFont="1" applyFill="1" applyBorder="1" applyAlignment="1" applyProtection="1">
      <alignment horizontal="left" vertical="center" wrapText="1" indent="1"/>
    </xf>
    <xf numFmtId="0" fontId="0" fillId="5" borderId="13" xfId="0" applyNumberFormat="1" applyFill="1" applyBorder="1" applyAlignment="1" applyProtection="1">
      <alignment horizontal="left" vertical="center" wrapText="1" indent="1"/>
    </xf>
    <xf numFmtId="0" fontId="2" fillId="5" borderId="13" xfId="0" applyNumberFormat="1" applyFont="1" applyFill="1" applyBorder="1" applyAlignment="1" applyProtection="1">
      <alignment horizontal="left" vertical="center" wrapText="1" indent="1"/>
    </xf>
    <xf numFmtId="0" fontId="5" fillId="5" borderId="13" xfId="0" applyFont="1" applyFill="1" applyBorder="1" applyAlignment="1" applyProtection="1">
      <alignment horizontal="left" vertical="center" wrapText="1" indent="1"/>
    </xf>
    <xf numFmtId="0" fontId="5" fillId="5" borderId="17" xfId="0" applyFont="1" applyFill="1" applyBorder="1" applyAlignment="1" applyProtection="1">
      <alignment horizontal="left" vertical="center" wrapText="1" indent="1"/>
    </xf>
    <xf numFmtId="0" fontId="0" fillId="5" borderId="0" xfId="0" applyNumberFormat="1" applyFill="1" applyBorder="1" applyAlignment="1" applyProtection="1">
      <alignment horizontal="left" vertical="center" wrapText="1" indent="1"/>
    </xf>
    <xf numFmtId="0" fontId="5" fillId="5" borderId="0" xfId="0" applyFont="1" applyFill="1" applyBorder="1" applyAlignment="1" applyProtection="1">
      <alignment horizontal="left" vertical="center" wrapText="1" indent="1"/>
    </xf>
    <xf numFmtId="0" fontId="5" fillId="5" borderId="2" xfId="0" applyFont="1" applyFill="1" applyBorder="1" applyAlignment="1" applyProtection="1">
      <alignment horizontal="left" vertical="center" wrapText="1" indent="1"/>
    </xf>
    <xf numFmtId="3" fontId="3" fillId="4" borderId="0" xfId="0" applyNumberFormat="1" applyFont="1" applyFill="1" applyBorder="1" applyAlignment="1" applyProtection="1">
      <alignment horizontal="right" vertical="center" wrapText="1" indent="1"/>
    </xf>
    <xf numFmtId="0" fontId="3" fillId="5" borderId="0" xfId="0" applyFont="1" applyFill="1" applyBorder="1" applyAlignment="1" applyProtection="1">
      <alignment horizontal="left" vertical="center" wrapText="1" indent="1"/>
    </xf>
    <xf numFmtId="3" fontId="3" fillId="5" borderId="0" xfId="0" applyNumberFormat="1" applyFont="1" applyFill="1" applyBorder="1" applyAlignment="1" applyProtection="1">
      <alignment horizontal="right" vertical="center" wrapText="1" indent="1"/>
    </xf>
    <xf numFmtId="0" fontId="3" fillId="5" borderId="2" xfId="0" applyFont="1" applyFill="1" applyBorder="1" applyAlignment="1" applyProtection="1">
      <alignment horizontal="left" vertical="center" wrapText="1" indent="1"/>
    </xf>
    <xf numFmtId="3" fontId="5" fillId="5" borderId="13" xfId="0" applyNumberFormat="1" applyFont="1" applyFill="1" applyBorder="1" applyAlignment="1" applyProtection="1">
      <alignment horizontal="right" vertical="center" wrapText="1" indent="1"/>
    </xf>
    <xf numFmtId="0" fontId="0" fillId="5" borderId="14" xfId="0" applyFill="1" applyBorder="1" applyAlignment="1" applyProtection="1">
      <alignment horizontal="left" wrapText="1"/>
    </xf>
    <xf numFmtId="0" fontId="3" fillId="5" borderId="14" xfId="0" applyFont="1" applyFill="1" applyBorder="1" applyAlignment="1" applyProtection="1">
      <alignment horizontal="left"/>
    </xf>
    <xf numFmtId="3" fontId="0" fillId="5" borderId="14" xfId="0" applyNumberFormat="1" applyFill="1" applyBorder="1" applyAlignment="1" applyProtection="1">
      <alignment horizontal="right" vertical="center" indent="1"/>
    </xf>
    <xf numFmtId="3" fontId="3" fillId="5" borderId="14" xfId="0" applyNumberFormat="1" applyFont="1" applyFill="1" applyBorder="1" applyAlignment="1" applyProtection="1">
      <alignment horizontal="right" vertical="center" indent="1"/>
    </xf>
    <xf numFmtId="3" fontId="3" fillId="4" borderId="14" xfId="0" applyNumberFormat="1" applyFont="1" applyFill="1" applyBorder="1" applyAlignment="1" applyProtection="1">
      <alignment horizontal="right" vertical="center" wrapText="1" indent="1"/>
    </xf>
    <xf numFmtId="0" fontId="5" fillId="5" borderId="14" xfId="0" applyFont="1" applyFill="1" applyBorder="1" applyAlignment="1" applyProtection="1">
      <alignment horizontal="left" vertical="center" wrapText="1" indent="1"/>
    </xf>
    <xf numFmtId="3" fontId="3" fillId="5" borderId="14" xfId="0" applyNumberFormat="1" applyFont="1" applyFill="1" applyBorder="1" applyAlignment="1" applyProtection="1">
      <alignment horizontal="right" vertical="center" wrapText="1" indent="1"/>
    </xf>
    <xf numFmtId="0" fontId="5" fillId="5" borderId="18" xfId="0" applyFont="1" applyFill="1" applyBorder="1" applyAlignment="1" applyProtection="1">
      <alignment horizontal="left" vertical="center" wrapText="1" indent="1"/>
    </xf>
    <xf numFmtId="0" fontId="0" fillId="5" borderId="6" xfId="0" applyNumberFormat="1" applyFill="1" applyBorder="1" applyAlignment="1" applyProtection="1">
      <alignment horizontal="left" vertical="center" wrapText="1" indent="1"/>
    </xf>
    <xf numFmtId="0" fontId="5" fillId="5" borderId="6" xfId="0" applyFont="1" applyFill="1" applyBorder="1" applyAlignment="1" applyProtection="1">
      <alignment horizontal="left" vertical="center" wrapText="1" indent="1"/>
    </xf>
    <xf numFmtId="0" fontId="5" fillId="5" borderId="7" xfId="0" applyFont="1" applyFill="1" applyBorder="1" applyAlignment="1" applyProtection="1">
      <alignment horizontal="left" vertical="center" wrapText="1" indent="1"/>
    </xf>
    <xf numFmtId="0" fontId="0" fillId="4" borderId="0" xfId="0" applyNumberFormat="1" applyFill="1" applyBorder="1" applyAlignment="1" applyProtection="1">
      <alignment horizontal="left" vertical="center" wrapText="1" indent="1"/>
    </xf>
    <xf numFmtId="0" fontId="5" fillId="4" borderId="0" xfId="0" applyFont="1" applyFill="1" applyBorder="1" applyAlignment="1" applyProtection="1">
      <alignment horizontal="left" vertical="center" wrapText="1" indent="1"/>
    </xf>
    <xf numFmtId="0" fontId="3" fillId="5" borderId="0" xfId="0" applyFont="1" applyFill="1" applyAlignment="1" applyProtection="1"/>
    <xf numFmtId="3" fontId="0" fillId="4" borderId="0" xfId="0" applyNumberFormat="1" applyFill="1" applyBorder="1" applyAlignment="1" applyProtection="1">
      <alignment horizontal="right"/>
      <protection locked="0"/>
    </xf>
    <xf numFmtId="3" fontId="3" fillId="4" borderId="0" xfId="0" applyNumberFormat="1" applyFont="1" applyFill="1" applyBorder="1" applyProtection="1">
      <protection locked="0"/>
    </xf>
    <xf numFmtId="0" fontId="3" fillId="4" borderId="8" xfId="0" applyFont="1" applyFill="1" applyBorder="1" applyAlignment="1">
      <alignment horizontal="center" vertical="top"/>
    </xf>
    <xf numFmtId="0" fontId="34" fillId="5" borderId="0" xfId="0" applyFont="1" applyFill="1" applyBorder="1" applyAlignment="1" applyProtection="1">
      <alignment horizontal="center" vertical="top" wrapText="1"/>
    </xf>
    <xf numFmtId="0" fontId="3" fillId="5" borderId="0" xfId="0" applyFont="1" applyFill="1" applyAlignment="1" applyProtection="1">
      <alignment horizontal="center" vertical="top"/>
    </xf>
    <xf numFmtId="49" fontId="12" fillId="2" borderId="0" xfId="0" applyNumberFormat="1" applyFont="1" applyFill="1" applyBorder="1" applyAlignment="1" applyProtection="1">
      <alignment horizontal="justify" vertical="top"/>
    </xf>
    <xf numFmtId="49" fontId="8" fillId="2" borderId="0" xfId="0" applyNumberFormat="1" applyFont="1" applyFill="1" applyBorder="1" applyAlignment="1" applyProtection="1">
      <alignment horizontal="justify" vertical="top"/>
    </xf>
    <xf numFmtId="0" fontId="8" fillId="2" borderId="0" xfId="0" applyNumberFormat="1" applyFont="1" applyFill="1" applyBorder="1" applyAlignment="1" applyProtection="1">
      <alignment horizontal="justify" vertical="top" wrapText="1"/>
    </xf>
    <xf numFmtId="0" fontId="2" fillId="0" borderId="0" xfId="0" applyFont="1" applyAlignment="1">
      <alignment horizontal="left"/>
    </xf>
    <xf numFmtId="0" fontId="8" fillId="2" borderId="0" xfId="0" applyFont="1" applyFill="1" applyBorder="1" applyAlignment="1" applyProtection="1">
      <alignment horizontal="justify" vertical="top" wrapText="1"/>
    </xf>
    <xf numFmtId="3" fontId="2" fillId="4" borderId="0" xfId="0" applyNumberFormat="1" applyFont="1" applyFill="1" applyBorder="1" applyAlignment="1" applyProtection="1">
      <alignment horizontal="left"/>
      <protection locked="0"/>
    </xf>
    <xf numFmtId="3" fontId="2" fillId="4" borderId="0" xfId="0" applyNumberFormat="1" applyFont="1" applyFill="1" applyBorder="1" applyAlignment="1" applyProtection="1">
      <alignment horizontal="left" wrapText="1"/>
      <protection locked="0"/>
    </xf>
    <xf numFmtId="3" fontId="0" fillId="4" borderId="0" xfId="0" applyNumberFormat="1" applyFill="1" applyBorder="1" applyAlignment="1" applyProtection="1">
      <alignment horizontal="left"/>
      <protection locked="0"/>
    </xf>
    <xf numFmtId="0" fontId="8" fillId="2" borderId="0" xfId="0" applyFont="1" applyFill="1" applyBorder="1" applyAlignment="1" applyProtection="1">
      <alignment horizontal="left"/>
    </xf>
    <xf numFmtId="0" fontId="23" fillId="2" borderId="0" xfId="0" applyNumberFormat="1" applyFont="1" applyFill="1" applyBorder="1" applyAlignment="1" applyProtection="1">
      <alignment horizontal="justify" vertical="top" wrapText="1"/>
    </xf>
    <xf numFmtId="0" fontId="21" fillId="0" borderId="0" xfId="0" applyFont="1" applyAlignment="1">
      <alignment horizontal="justify" vertical="top" wrapText="1"/>
    </xf>
    <xf numFmtId="2" fontId="23" fillId="2" borderId="0" xfId="0" applyNumberFormat="1" applyFont="1" applyFill="1" applyBorder="1" applyAlignment="1" applyProtection="1">
      <alignment horizontal="justify" vertical="top" wrapText="1"/>
    </xf>
    <xf numFmtId="0" fontId="16" fillId="0" borderId="0" xfId="0" applyFont="1" applyAlignment="1">
      <alignment wrapText="1"/>
    </xf>
    <xf numFmtId="0" fontId="19" fillId="0" borderId="0" xfId="0" applyFont="1" applyAlignment="1">
      <alignment wrapText="1"/>
    </xf>
    <xf numFmtId="0" fontId="7" fillId="2" borderId="0" xfId="0" applyNumberFormat="1" applyFont="1" applyFill="1" applyBorder="1" applyAlignment="1" applyProtection="1">
      <alignment horizontal="left" vertical="top" wrapText="1"/>
    </xf>
    <xf numFmtId="0" fontId="3" fillId="0" borderId="0" xfId="0" applyFont="1" applyAlignment="1">
      <alignment horizontal="left" vertical="top" wrapText="1"/>
    </xf>
    <xf numFmtId="2" fontId="8" fillId="2" borderId="0" xfId="0" applyNumberFormat="1" applyFont="1" applyFill="1" applyBorder="1" applyAlignment="1" applyProtection="1">
      <alignment horizontal="left" vertical="top" wrapText="1"/>
    </xf>
    <xf numFmtId="0" fontId="0" fillId="0" borderId="0" xfId="0" applyAlignment="1">
      <alignment horizontal="left" vertical="top" wrapText="1"/>
    </xf>
    <xf numFmtId="2" fontId="7" fillId="2" borderId="0" xfId="0" applyNumberFormat="1" applyFont="1" applyFill="1" applyBorder="1" applyAlignment="1" applyProtection="1">
      <alignment horizontal="left" wrapText="1"/>
    </xf>
    <xf numFmtId="0" fontId="8" fillId="2" borderId="0" xfId="1" applyFont="1" applyFill="1" applyBorder="1" applyAlignment="1" applyProtection="1">
      <alignment horizontal="justify" wrapText="1"/>
    </xf>
    <xf numFmtId="0" fontId="0" fillId="0" borderId="0" xfId="0" applyAlignment="1">
      <alignment horizontal="justify" wrapText="1"/>
    </xf>
    <xf numFmtId="0" fontId="8" fillId="2" borderId="0" xfId="0" applyNumberFormat="1" applyFont="1" applyFill="1" applyBorder="1" applyAlignment="1" applyProtection="1">
      <alignment horizontal="justify" vertical="top" wrapText="1"/>
    </xf>
    <xf numFmtId="0" fontId="0" fillId="0" borderId="0" xfId="0" applyAlignment="1">
      <alignment horizontal="justify" vertical="top" wrapText="1"/>
    </xf>
    <xf numFmtId="0" fontId="7" fillId="2" borderId="0" xfId="0" applyNumberFormat="1" applyFont="1" applyFill="1" applyBorder="1" applyAlignment="1" applyProtection="1">
      <alignment horizontal="justify" vertical="top" wrapText="1"/>
    </xf>
    <xf numFmtId="0" fontId="12" fillId="2" borderId="0" xfId="0" applyNumberFormat="1" applyFont="1" applyFill="1" applyBorder="1" applyAlignment="1" applyProtection="1">
      <alignment horizontal="justify" vertical="top" wrapText="1"/>
    </xf>
    <xf numFmtId="0" fontId="2" fillId="0" borderId="0" xfId="0" applyFont="1" applyAlignment="1">
      <alignment horizontal="justify" vertical="top" wrapText="1"/>
    </xf>
    <xf numFmtId="0" fontId="33" fillId="2" borderId="0" xfId="0" applyFont="1" applyFill="1" applyBorder="1" applyAlignment="1" applyProtection="1">
      <alignment horizontal="justify" vertical="center" wrapText="1"/>
    </xf>
    <xf numFmtId="0" fontId="7" fillId="2" borderId="0" xfId="0" applyFont="1" applyFill="1" applyBorder="1" applyAlignment="1" applyProtection="1">
      <alignment horizontal="center" vertical="top" wrapText="1"/>
    </xf>
    <xf numFmtId="0" fontId="10" fillId="2" borderId="0" xfId="0" applyFont="1" applyFill="1" applyBorder="1" applyAlignment="1" applyProtection="1">
      <alignment horizontal="center" vertical="top" wrapText="1"/>
    </xf>
    <xf numFmtId="0" fontId="8" fillId="2" borderId="0" xfId="0" applyFont="1" applyFill="1" applyBorder="1" applyAlignment="1" applyProtection="1">
      <alignment horizontal="justify" vertical="top" wrapText="1"/>
    </xf>
    <xf numFmtId="0" fontId="23" fillId="2" borderId="0" xfId="0" applyFont="1" applyFill="1" applyBorder="1" applyAlignment="1" applyProtection="1">
      <alignment horizontal="justify" vertical="top" wrapText="1"/>
    </xf>
    <xf numFmtId="0" fontId="16" fillId="0" borderId="0" xfId="0" applyFont="1" applyAlignment="1">
      <alignment horizontal="left" wrapText="1"/>
    </xf>
    <xf numFmtId="0" fontId="22" fillId="2" borderId="0" xfId="0" applyNumberFormat="1" applyFont="1" applyFill="1" applyBorder="1" applyAlignment="1" applyProtection="1">
      <alignment horizontal="justify" vertical="top" wrapText="1"/>
    </xf>
    <xf numFmtId="0" fontId="3" fillId="0" borderId="0" xfId="0" applyFont="1" applyBorder="1" applyAlignment="1">
      <alignment horizontal="justify" vertical="top" wrapText="1"/>
    </xf>
    <xf numFmtId="0" fontId="9" fillId="2" borderId="0" xfId="1" applyFill="1" applyBorder="1" applyAlignment="1" applyProtection="1">
      <alignment horizontal="justify" vertical="top" wrapText="1"/>
    </xf>
    <xf numFmtId="0" fontId="7" fillId="2" borderId="9" xfId="0" applyFont="1" applyFill="1" applyBorder="1" applyAlignment="1" applyProtection="1">
      <alignment horizontal="left" wrapText="1"/>
      <protection locked="0"/>
    </xf>
    <xf numFmtId="0" fontId="7" fillId="2" borderId="10" xfId="0" applyFont="1" applyFill="1" applyBorder="1" applyAlignment="1" applyProtection="1">
      <alignment horizontal="left" wrapText="1"/>
      <protection locked="0"/>
    </xf>
    <xf numFmtId="0" fontId="7" fillId="2" borderId="11" xfId="0" applyFont="1" applyFill="1" applyBorder="1" applyAlignment="1" applyProtection="1">
      <alignment horizontal="left" wrapText="1"/>
      <protection locked="0"/>
    </xf>
    <xf numFmtId="0" fontId="3" fillId="4" borderId="0" xfId="0" applyFont="1" applyFill="1" applyBorder="1" applyAlignment="1" applyProtection="1">
      <alignment wrapText="1"/>
    </xf>
    <xf numFmtId="0" fontId="0" fillId="0" borderId="0" xfId="0" applyAlignment="1" applyProtection="1">
      <alignment wrapText="1"/>
    </xf>
    <xf numFmtId="0" fontId="7" fillId="2" borderId="0" xfId="0" applyFont="1" applyFill="1" applyBorder="1" applyAlignment="1" applyProtection="1">
      <alignment horizontal="left" wrapText="1"/>
    </xf>
    <xf numFmtId="0" fontId="0" fillId="0" borderId="0" xfId="0" applyAlignment="1" applyProtection="1"/>
    <xf numFmtId="0" fontId="2" fillId="2" borderId="0" xfId="0" applyFont="1" applyFill="1" applyBorder="1" applyAlignment="1" applyProtection="1">
      <alignment horizontal="left" wrapText="1"/>
    </xf>
    <xf numFmtId="0" fontId="2" fillId="4" borderId="0" xfId="0" applyFont="1" applyFill="1" applyBorder="1" applyAlignment="1" applyProtection="1">
      <alignment wrapText="1"/>
    </xf>
    <xf numFmtId="0" fontId="35" fillId="5" borderId="0" xfId="0" applyFont="1" applyFill="1" applyBorder="1" applyAlignment="1" applyProtection="1">
      <alignment horizontal="center" vertical="top" wrapText="1"/>
    </xf>
    <xf numFmtId="0" fontId="36" fillId="0" borderId="0" xfId="0" applyFont="1" applyAlignment="1">
      <alignment horizontal="center" vertical="top" wrapText="1"/>
    </xf>
    <xf numFmtId="0" fontId="7" fillId="4" borderId="9" xfId="0" applyFont="1" applyFill="1" applyBorder="1" applyAlignment="1" applyProtection="1">
      <alignment horizontal="left" wrapText="1"/>
      <protection locked="0"/>
    </xf>
    <xf numFmtId="0" fontId="0" fillId="4" borderId="10" xfId="0" applyFill="1" applyBorder="1" applyAlignment="1" applyProtection="1">
      <protection locked="0"/>
    </xf>
    <xf numFmtId="0" fontId="0" fillId="4" borderId="11" xfId="0" applyFill="1" applyBorder="1" applyAlignment="1" applyProtection="1">
      <protection locked="0"/>
    </xf>
    <xf numFmtId="0" fontId="7" fillId="4" borderId="0" xfId="0" applyFont="1" applyFill="1" applyBorder="1" applyAlignment="1" applyProtection="1">
      <alignment horizontal="left" wrapText="1"/>
    </xf>
    <xf numFmtId="0" fontId="0" fillId="0" borderId="0" xfId="0" applyBorder="1" applyAlignment="1"/>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EC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www.communities-ni.gov.uk/publications/circular-lg-232019-councillors-allowances-guidance-district-councils-northern-ireland"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46"/>
  <sheetViews>
    <sheetView showGridLines="0" zoomScaleNormal="100" workbookViewId="0">
      <selection activeCell="B8" sqref="B8"/>
    </sheetView>
  </sheetViews>
  <sheetFormatPr defaultColWidth="9.140625" defaultRowHeight="12.75" x14ac:dyDescent="0.2"/>
  <cols>
    <col min="1" max="1" width="1.85546875" style="21" customWidth="1"/>
    <col min="2" max="2" width="3.7109375" style="21" customWidth="1"/>
    <col min="3" max="3" width="5.42578125" style="21" customWidth="1"/>
    <col min="4" max="6" width="9.140625" style="21"/>
    <col min="7" max="7" width="2.7109375" style="21" customWidth="1"/>
    <col min="8" max="8" width="3.85546875" style="21" customWidth="1"/>
    <col min="9" max="9" width="5.28515625" style="21" customWidth="1"/>
    <col min="10" max="11" width="9.140625" style="21"/>
    <col min="12" max="12" width="19.85546875" style="21" customWidth="1"/>
    <col min="13" max="14" width="9.140625" style="21"/>
    <col min="15" max="15" width="14.85546875" style="21" customWidth="1"/>
    <col min="16" max="16" width="3.42578125" style="21" customWidth="1"/>
    <col min="17" max="16384" width="9.140625" style="21"/>
  </cols>
  <sheetData>
    <row r="1" spans="1:17" ht="18" customHeight="1" x14ac:dyDescent="0.2">
      <c r="A1" s="2"/>
      <c r="B1" s="281" t="s">
        <v>68</v>
      </c>
      <c r="C1" s="281"/>
      <c r="D1" s="281"/>
      <c r="E1" s="281"/>
      <c r="F1" s="281"/>
      <c r="G1" s="281"/>
      <c r="H1" s="281"/>
      <c r="I1" s="281"/>
      <c r="J1" s="281"/>
      <c r="K1" s="281"/>
      <c r="L1" s="281"/>
      <c r="M1" s="281"/>
      <c r="N1" s="281"/>
      <c r="O1" s="281"/>
      <c r="P1" s="2"/>
    </row>
    <row r="2" spans="1:17" x14ac:dyDescent="0.2">
      <c r="A2" s="2"/>
      <c r="B2" s="25"/>
      <c r="C2" s="2"/>
      <c r="D2" s="2"/>
      <c r="E2" s="2"/>
      <c r="F2" s="2"/>
      <c r="G2" s="2"/>
      <c r="H2" s="2"/>
      <c r="I2" s="2"/>
      <c r="J2" s="2"/>
      <c r="K2" s="2"/>
      <c r="L2" s="2"/>
      <c r="M2" s="2"/>
      <c r="N2" s="2"/>
      <c r="O2" s="2"/>
      <c r="P2" s="2"/>
    </row>
    <row r="3" spans="1:17" ht="20.25" customHeight="1" x14ac:dyDescent="0.2">
      <c r="A3" s="2"/>
      <c r="B3" s="282" t="s">
        <v>17</v>
      </c>
      <c r="C3" s="282"/>
      <c r="D3" s="282"/>
      <c r="E3" s="282"/>
      <c r="F3" s="282"/>
      <c r="G3" s="282"/>
      <c r="H3" s="282"/>
      <c r="I3" s="282"/>
      <c r="J3" s="282"/>
      <c r="K3" s="282"/>
      <c r="L3" s="282"/>
      <c r="M3" s="282"/>
      <c r="N3" s="282"/>
      <c r="O3" s="282"/>
      <c r="P3" s="2"/>
    </row>
    <row r="4" spans="1:17" x14ac:dyDescent="0.2">
      <c r="A4" s="2"/>
      <c r="B4" s="2"/>
      <c r="C4" s="2"/>
      <c r="D4" s="2"/>
      <c r="E4" s="2"/>
      <c r="F4" s="2"/>
      <c r="G4" s="2"/>
      <c r="H4" s="2"/>
      <c r="I4" s="2"/>
      <c r="J4" s="2"/>
      <c r="K4" s="2"/>
      <c r="L4" s="2"/>
      <c r="M4" s="2"/>
      <c r="N4" s="2"/>
      <c r="O4" s="2"/>
      <c r="P4" s="2"/>
    </row>
    <row r="5" spans="1:17" ht="15.75" x14ac:dyDescent="0.25">
      <c r="A5" s="2"/>
      <c r="B5" s="111" t="s">
        <v>5</v>
      </c>
      <c r="C5" s="7"/>
      <c r="D5" s="8"/>
      <c r="E5" s="8"/>
      <c r="F5" s="8"/>
      <c r="G5" s="8"/>
      <c r="H5" s="8"/>
      <c r="I5" s="8"/>
      <c r="J5" s="8"/>
      <c r="K5" s="8"/>
      <c r="L5" s="8"/>
      <c r="M5" s="8"/>
      <c r="N5" s="8"/>
      <c r="O5" s="2"/>
      <c r="P5" s="2"/>
    </row>
    <row r="6" spans="1:17" ht="9" customHeight="1" x14ac:dyDescent="0.2">
      <c r="A6" s="2"/>
      <c r="B6" s="8"/>
      <c r="C6" s="8"/>
      <c r="D6" s="8"/>
      <c r="E6" s="8"/>
      <c r="F6" s="8"/>
      <c r="G6" s="8"/>
      <c r="H6" s="8"/>
      <c r="I6" s="8"/>
      <c r="J6" s="8"/>
      <c r="K6" s="8"/>
      <c r="L6" s="8"/>
      <c r="M6" s="8"/>
      <c r="N6" s="8"/>
      <c r="O6" s="2"/>
      <c r="P6" s="2"/>
    </row>
    <row r="7" spans="1:17" ht="130.5" customHeight="1" x14ac:dyDescent="0.2">
      <c r="A7" s="2"/>
      <c r="B7" s="283" t="s">
        <v>73</v>
      </c>
      <c r="C7" s="284"/>
      <c r="D7" s="284"/>
      <c r="E7" s="284"/>
      <c r="F7" s="284"/>
      <c r="G7" s="284"/>
      <c r="H7" s="284"/>
      <c r="I7" s="284"/>
      <c r="J7" s="284"/>
      <c r="K7" s="284"/>
      <c r="L7" s="284"/>
      <c r="M7" s="284"/>
      <c r="N7" s="284"/>
      <c r="O7" s="284"/>
      <c r="P7" s="2"/>
    </row>
    <row r="8" spans="1:17" ht="24" customHeight="1" x14ac:dyDescent="0.2">
      <c r="A8" s="2"/>
      <c r="B8" s="258"/>
      <c r="C8" s="288" t="s">
        <v>69</v>
      </c>
      <c r="D8" s="276"/>
      <c r="E8" s="276"/>
      <c r="F8" s="276"/>
      <c r="G8" s="276"/>
      <c r="H8" s="276"/>
      <c r="I8" s="276"/>
      <c r="J8" s="276"/>
      <c r="K8" s="276"/>
      <c r="L8" s="276"/>
      <c r="M8" s="276"/>
      <c r="N8" s="276"/>
      <c r="O8" s="276"/>
      <c r="P8" s="2"/>
    </row>
    <row r="9" spans="1:17" ht="15.75" x14ac:dyDescent="0.25">
      <c r="A9" s="2"/>
      <c r="B9" s="111" t="s">
        <v>4</v>
      </c>
      <c r="C9" s="7"/>
      <c r="D9" s="9"/>
      <c r="E9" s="9"/>
      <c r="F9" s="9"/>
      <c r="G9" s="9"/>
      <c r="H9" s="9"/>
      <c r="I9" s="9"/>
      <c r="J9" s="9"/>
      <c r="K9" s="9"/>
      <c r="L9" s="9"/>
      <c r="M9" s="9"/>
      <c r="N9" s="9"/>
      <c r="O9" s="2"/>
      <c r="P9" s="2"/>
    </row>
    <row r="10" spans="1:17" ht="6.75" customHeight="1" x14ac:dyDescent="0.2">
      <c r="A10" s="2"/>
      <c r="B10" s="8"/>
      <c r="C10" s="8"/>
      <c r="D10" s="8"/>
      <c r="E10" s="8"/>
      <c r="F10" s="8"/>
      <c r="G10" s="8"/>
      <c r="H10" s="8"/>
      <c r="I10" s="8"/>
      <c r="J10" s="8"/>
      <c r="K10" s="8"/>
      <c r="L10" s="8"/>
      <c r="M10" s="8"/>
      <c r="N10" s="8"/>
      <c r="O10" s="2"/>
      <c r="P10" s="2"/>
    </row>
    <row r="11" spans="1:17" ht="136.9" customHeight="1" x14ac:dyDescent="0.2">
      <c r="A11" s="2"/>
      <c r="B11" s="283" t="s">
        <v>56</v>
      </c>
      <c r="C11" s="284"/>
      <c r="D11" s="284"/>
      <c r="E11" s="284"/>
      <c r="F11" s="284"/>
      <c r="G11" s="284"/>
      <c r="H11" s="284"/>
      <c r="I11" s="284"/>
      <c r="J11" s="284"/>
      <c r="K11" s="284"/>
      <c r="L11" s="284"/>
      <c r="M11" s="284"/>
      <c r="N11" s="284"/>
      <c r="O11" s="284"/>
      <c r="P11" s="2"/>
    </row>
    <row r="12" spans="1:17" ht="136.15" customHeight="1" x14ac:dyDescent="0.2">
      <c r="A12" s="2"/>
      <c r="B12" s="263" t="s">
        <v>64</v>
      </c>
      <c r="C12" s="263"/>
      <c r="D12" s="263"/>
      <c r="E12" s="263"/>
      <c r="F12" s="263"/>
      <c r="G12" s="263"/>
      <c r="H12" s="263"/>
      <c r="I12" s="263"/>
      <c r="J12" s="263"/>
      <c r="K12" s="263"/>
      <c r="L12" s="263"/>
      <c r="M12" s="263"/>
      <c r="N12" s="263"/>
      <c r="O12" s="263"/>
      <c r="P12" s="2"/>
    </row>
    <row r="13" spans="1:17" ht="48" customHeight="1" x14ac:dyDescent="0.2">
      <c r="A13" s="2"/>
      <c r="B13" s="286" t="s">
        <v>70</v>
      </c>
      <c r="C13" s="287"/>
      <c r="D13" s="287"/>
      <c r="E13" s="287"/>
      <c r="F13" s="287"/>
      <c r="G13" s="287"/>
      <c r="H13" s="287"/>
      <c r="I13" s="287"/>
      <c r="J13" s="287"/>
      <c r="K13" s="287"/>
      <c r="L13" s="287"/>
      <c r="M13" s="287"/>
      <c r="N13" s="287"/>
      <c r="O13" s="287"/>
      <c r="P13" s="2"/>
    </row>
    <row r="14" spans="1:17" s="33" customFormat="1" ht="51.6" customHeight="1" x14ac:dyDescent="0.25">
      <c r="A14" s="11"/>
      <c r="B14" s="285" t="s">
        <v>51</v>
      </c>
      <c r="C14" s="285"/>
      <c r="D14" s="285"/>
      <c r="E14" s="285"/>
      <c r="F14" s="285"/>
      <c r="G14" s="285"/>
      <c r="H14" s="285"/>
      <c r="I14" s="285"/>
      <c r="J14" s="285"/>
      <c r="K14" s="285"/>
      <c r="L14" s="285"/>
      <c r="M14" s="285"/>
      <c r="N14" s="285"/>
      <c r="O14" s="285"/>
      <c r="P14" s="31"/>
      <c r="Q14" s="32"/>
    </row>
    <row r="15" spans="1:17" s="33" customFormat="1" ht="6.75" customHeight="1" x14ac:dyDescent="0.25">
      <c r="A15" s="11"/>
      <c r="B15" s="26"/>
      <c r="C15" s="3"/>
      <c r="D15" s="3"/>
      <c r="E15" s="3"/>
      <c r="F15" s="3"/>
      <c r="G15" s="11"/>
      <c r="H15" s="11"/>
      <c r="I15" s="15"/>
      <c r="J15" s="11"/>
      <c r="K15" s="10"/>
      <c r="L15" s="12"/>
      <c r="M15" s="36"/>
      <c r="N15" s="36"/>
      <c r="O15" s="2"/>
      <c r="P15" s="31"/>
      <c r="Q15" s="32"/>
    </row>
    <row r="16" spans="1:17" s="33" customFormat="1" ht="60.6" customHeight="1" x14ac:dyDescent="0.25">
      <c r="A16" s="11"/>
      <c r="B16" s="280" t="s">
        <v>62</v>
      </c>
      <c r="C16" s="280"/>
      <c r="D16" s="280"/>
      <c r="E16" s="280"/>
      <c r="F16" s="280"/>
      <c r="G16" s="280"/>
      <c r="H16" s="280"/>
      <c r="I16" s="280"/>
      <c r="J16" s="280"/>
      <c r="K16" s="280"/>
      <c r="L16" s="280"/>
      <c r="M16" s="280"/>
      <c r="N16" s="280"/>
      <c r="O16" s="280"/>
      <c r="P16" s="31"/>
      <c r="Q16" s="32"/>
    </row>
    <row r="17" spans="1:17" ht="56.25" customHeight="1" x14ac:dyDescent="0.2">
      <c r="A17" s="2"/>
      <c r="B17" s="254" t="s">
        <v>6</v>
      </c>
      <c r="C17" s="275" t="s">
        <v>71</v>
      </c>
      <c r="D17" s="278"/>
      <c r="E17" s="278"/>
      <c r="F17" s="278"/>
      <c r="G17" s="278"/>
      <c r="H17" s="278"/>
      <c r="I17" s="278"/>
      <c r="J17" s="278"/>
      <c r="K17" s="278"/>
      <c r="L17" s="278"/>
      <c r="M17" s="278"/>
      <c r="N17" s="278"/>
      <c r="O17" s="278"/>
      <c r="P17" s="2"/>
    </row>
    <row r="18" spans="1:17" s="37" customFormat="1" ht="41.45" customHeight="1" x14ac:dyDescent="0.2">
      <c r="A18" s="14"/>
      <c r="B18" s="255" t="s">
        <v>7</v>
      </c>
      <c r="C18" s="275" t="s">
        <v>31</v>
      </c>
      <c r="D18" s="275"/>
      <c r="E18" s="275"/>
      <c r="F18" s="275"/>
      <c r="G18" s="275"/>
      <c r="H18" s="275"/>
      <c r="I18" s="275"/>
      <c r="J18" s="275"/>
      <c r="K18" s="275"/>
      <c r="L18" s="275"/>
      <c r="M18" s="275"/>
      <c r="N18" s="275"/>
      <c r="O18" s="275"/>
      <c r="P18" s="14"/>
    </row>
    <row r="19" spans="1:17" s="37" customFormat="1" ht="15.6" customHeight="1" x14ac:dyDescent="0.2">
      <c r="A19" s="14"/>
      <c r="B19" s="255" t="s">
        <v>8</v>
      </c>
      <c r="C19" s="275" t="s">
        <v>32</v>
      </c>
      <c r="D19" s="275"/>
      <c r="E19" s="275"/>
      <c r="F19" s="275"/>
      <c r="G19" s="275"/>
      <c r="H19" s="275"/>
      <c r="I19" s="275"/>
      <c r="J19" s="275"/>
      <c r="K19" s="275"/>
      <c r="L19" s="275"/>
      <c r="M19" s="275"/>
      <c r="N19" s="275"/>
      <c r="O19" s="275"/>
      <c r="P19" s="14"/>
    </row>
    <row r="20" spans="1:17" s="37" customFormat="1" ht="13.15" customHeight="1" x14ac:dyDescent="0.2">
      <c r="A20" s="14"/>
      <c r="B20" s="255"/>
      <c r="C20" s="256"/>
      <c r="D20" s="256"/>
      <c r="E20" s="256"/>
      <c r="F20" s="256"/>
      <c r="G20" s="256"/>
      <c r="H20" s="256"/>
      <c r="I20" s="256"/>
      <c r="J20" s="256"/>
      <c r="K20" s="256"/>
      <c r="L20" s="256"/>
      <c r="M20" s="256"/>
      <c r="N20" s="256"/>
      <c r="O20" s="256"/>
      <c r="P20" s="14"/>
    </row>
    <row r="21" spans="1:17" s="37" customFormat="1" ht="20.45" customHeight="1" x14ac:dyDescent="0.2">
      <c r="A21" s="14"/>
      <c r="B21" s="255"/>
      <c r="C21" s="277" t="s">
        <v>27</v>
      </c>
      <c r="D21" s="277"/>
      <c r="E21" s="277"/>
      <c r="F21" s="277"/>
      <c r="G21" s="277"/>
      <c r="H21" s="277"/>
      <c r="I21" s="277"/>
      <c r="J21" s="277"/>
      <c r="K21" s="277"/>
      <c r="L21" s="277"/>
      <c r="M21" s="277"/>
      <c r="N21" s="277"/>
      <c r="O21" s="277"/>
      <c r="P21" s="14"/>
    </row>
    <row r="22" spans="1:17" ht="40.15" customHeight="1" x14ac:dyDescent="0.2">
      <c r="A22" s="2"/>
      <c r="B22" s="255" t="s">
        <v>10</v>
      </c>
      <c r="C22" s="275" t="s">
        <v>15</v>
      </c>
      <c r="D22" s="278"/>
      <c r="E22" s="278"/>
      <c r="F22" s="278"/>
      <c r="G22" s="278"/>
      <c r="H22" s="278"/>
      <c r="I22" s="278"/>
      <c r="J22" s="278"/>
      <c r="K22" s="278"/>
      <c r="L22" s="278"/>
      <c r="M22" s="278"/>
      <c r="N22" s="278"/>
      <c r="O22" s="278"/>
      <c r="P22" s="2"/>
    </row>
    <row r="23" spans="1:17" ht="60" customHeight="1" x14ac:dyDescent="0.2">
      <c r="A23" s="2"/>
      <c r="B23" s="255" t="s">
        <v>11</v>
      </c>
      <c r="C23" s="275" t="s">
        <v>72</v>
      </c>
      <c r="D23" s="279"/>
      <c r="E23" s="279"/>
      <c r="F23" s="279"/>
      <c r="G23" s="279"/>
      <c r="H23" s="279"/>
      <c r="I23" s="279"/>
      <c r="J23" s="279"/>
      <c r="K23" s="279"/>
      <c r="L23" s="279"/>
      <c r="M23" s="279"/>
      <c r="N23" s="279"/>
      <c r="O23" s="279"/>
      <c r="P23" s="2"/>
    </row>
    <row r="24" spans="1:17" ht="22.9" customHeight="1" x14ac:dyDescent="0.2">
      <c r="A24" s="2"/>
      <c r="B24" s="29"/>
      <c r="C24" s="268" t="s">
        <v>34</v>
      </c>
      <c r="D24" s="269"/>
      <c r="E24" s="269"/>
      <c r="F24" s="269"/>
      <c r="G24" s="269"/>
      <c r="H24" s="269"/>
      <c r="I24" s="269"/>
      <c r="J24" s="269"/>
      <c r="K24" s="269"/>
      <c r="L24" s="269"/>
      <c r="M24" s="269"/>
      <c r="N24" s="269"/>
      <c r="O24" s="269"/>
      <c r="P24" s="2"/>
    </row>
    <row r="25" spans="1:17" ht="23.45" customHeight="1" x14ac:dyDescent="0.2">
      <c r="A25" s="2"/>
      <c r="B25" s="29" t="s">
        <v>16</v>
      </c>
      <c r="C25" s="275" t="s">
        <v>74</v>
      </c>
      <c r="D25" s="276"/>
      <c r="E25" s="276"/>
      <c r="F25" s="276"/>
      <c r="G25" s="276"/>
      <c r="H25" s="276"/>
      <c r="I25" s="276"/>
      <c r="J25" s="276"/>
      <c r="K25" s="276"/>
      <c r="L25" s="276"/>
      <c r="M25" s="276"/>
      <c r="N25" s="276"/>
      <c r="O25" s="276"/>
      <c r="P25" s="2"/>
    </row>
    <row r="26" spans="1:17" ht="37.5" customHeight="1" x14ac:dyDescent="0.2">
      <c r="A26" s="2"/>
      <c r="B26" s="29" t="s">
        <v>12</v>
      </c>
      <c r="C26" s="275" t="s">
        <v>39</v>
      </c>
      <c r="D26" s="276"/>
      <c r="E26" s="276"/>
      <c r="F26" s="276"/>
      <c r="G26" s="276"/>
      <c r="H26" s="276"/>
      <c r="I26" s="276"/>
      <c r="J26" s="276"/>
      <c r="K26" s="276"/>
      <c r="L26" s="276"/>
      <c r="M26" s="276"/>
      <c r="N26" s="276"/>
      <c r="O26" s="276"/>
      <c r="P26" s="2"/>
    </row>
    <row r="27" spans="1:17" ht="55.5" customHeight="1" x14ac:dyDescent="0.2">
      <c r="A27" s="2"/>
      <c r="B27" s="29" t="s">
        <v>13</v>
      </c>
      <c r="C27" s="275" t="s">
        <v>66</v>
      </c>
      <c r="D27" s="276"/>
      <c r="E27" s="276"/>
      <c r="F27" s="276"/>
      <c r="G27" s="276"/>
      <c r="H27" s="276"/>
      <c r="I27" s="276"/>
      <c r="J27" s="276"/>
      <c r="K27" s="276"/>
      <c r="L27" s="276"/>
      <c r="M27" s="276"/>
      <c r="N27" s="276"/>
      <c r="O27" s="276"/>
      <c r="P27" s="2"/>
    </row>
    <row r="28" spans="1:17" ht="19.899999999999999" customHeight="1" x14ac:dyDescent="0.2">
      <c r="A28" s="2"/>
      <c r="B28" s="29"/>
      <c r="C28" s="268" t="s">
        <v>41</v>
      </c>
      <c r="D28" s="268"/>
      <c r="E28" s="268"/>
      <c r="F28" s="268"/>
      <c r="G28" s="268"/>
      <c r="H28" s="268"/>
      <c r="I28" s="268"/>
      <c r="J28" s="268"/>
      <c r="K28" s="201"/>
      <c r="L28" s="201"/>
      <c r="M28" s="201"/>
      <c r="N28" s="201"/>
      <c r="O28" s="201"/>
      <c r="P28" s="2"/>
    </row>
    <row r="29" spans="1:17" ht="52.5" customHeight="1" x14ac:dyDescent="0.2">
      <c r="A29" s="2"/>
      <c r="B29" s="29" t="s">
        <v>33</v>
      </c>
      <c r="C29" s="263" t="s">
        <v>67</v>
      </c>
      <c r="D29" s="264"/>
      <c r="E29" s="264"/>
      <c r="F29" s="264"/>
      <c r="G29" s="264"/>
      <c r="H29" s="264"/>
      <c r="I29" s="264"/>
      <c r="J29" s="264"/>
      <c r="K29" s="264"/>
      <c r="L29" s="264"/>
      <c r="M29" s="264"/>
      <c r="N29" s="264"/>
      <c r="O29" s="264"/>
      <c r="P29" s="2"/>
    </row>
    <row r="30" spans="1:17" ht="13.15" customHeight="1" x14ac:dyDescent="0.2">
      <c r="A30" s="2"/>
      <c r="B30" s="29"/>
      <c r="C30" s="200"/>
      <c r="D30" s="201"/>
      <c r="E30" s="201"/>
      <c r="F30" s="201"/>
      <c r="G30" s="201"/>
      <c r="H30" s="201"/>
      <c r="I30" s="201"/>
      <c r="J30" s="201"/>
      <c r="K30" s="201"/>
      <c r="L30" s="201"/>
      <c r="M30" s="201"/>
      <c r="N30" s="201"/>
      <c r="O30" s="201"/>
      <c r="P30" s="2"/>
    </row>
    <row r="31" spans="1:17" s="35" customFormat="1" ht="18" customHeight="1" x14ac:dyDescent="0.25">
      <c r="A31" s="34"/>
      <c r="B31" s="266" t="s">
        <v>52</v>
      </c>
      <c r="C31" s="266"/>
      <c r="D31" s="266"/>
      <c r="E31" s="266"/>
      <c r="F31" s="266"/>
      <c r="G31" s="267"/>
      <c r="H31" s="267"/>
      <c r="I31" s="267"/>
      <c r="J31" s="8"/>
      <c r="K31" s="8"/>
      <c r="L31" s="8"/>
      <c r="M31" s="8"/>
      <c r="N31" s="8"/>
      <c r="O31" s="2"/>
      <c r="P31" s="2"/>
      <c r="Q31" s="33"/>
    </row>
    <row r="32" spans="1:17" s="35" customFormat="1" ht="8.4499999999999993" customHeight="1" x14ac:dyDescent="0.25">
      <c r="A32" s="34"/>
      <c r="B32" s="10"/>
      <c r="C32" s="10"/>
      <c r="D32" s="10"/>
      <c r="E32" s="10"/>
      <c r="F32" s="16"/>
      <c r="G32" s="8"/>
      <c r="H32" s="8"/>
      <c r="I32" s="8"/>
      <c r="J32" s="8"/>
      <c r="K32" s="8"/>
      <c r="L32" s="8"/>
      <c r="M32" s="8"/>
      <c r="N32" s="8"/>
      <c r="O32" s="2"/>
      <c r="P32" s="2"/>
      <c r="Q32" s="33"/>
    </row>
    <row r="33" spans="1:17" s="35" customFormat="1" ht="34.15" customHeight="1" x14ac:dyDescent="0.25">
      <c r="A33" s="34"/>
      <c r="B33" s="273" t="s">
        <v>63</v>
      </c>
      <c r="C33" s="274"/>
      <c r="D33" s="274"/>
      <c r="E33" s="274"/>
      <c r="F33" s="274"/>
      <c r="G33" s="274"/>
      <c r="H33" s="274"/>
      <c r="I33" s="274"/>
      <c r="J33" s="274"/>
      <c r="K33" s="274"/>
      <c r="L33" s="274"/>
      <c r="M33" s="274"/>
      <c r="N33" s="274"/>
      <c r="O33" s="274"/>
      <c r="P33" s="257"/>
      <c r="Q33" s="33"/>
    </row>
    <row r="34" spans="1:17" s="35" customFormat="1" ht="28.9" customHeight="1" x14ac:dyDescent="0.25">
      <c r="A34" s="34"/>
      <c r="B34" s="10"/>
      <c r="C34" s="272" t="s">
        <v>48</v>
      </c>
      <c r="D34" s="272"/>
      <c r="E34" s="272"/>
      <c r="F34" s="272"/>
      <c r="G34" s="272"/>
      <c r="H34" s="272"/>
      <c r="I34" s="8"/>
      <c r="J34" s="8"/>
      <c r="K34" s="8"/>
      <c r="L34" s="8"/>
      <c r="M34" s="8"/>
      <c r="N34" s="8"/>
      <c r="O34" s="2"/>
      <c r="P34" s="2"/>
      <c r="Q34" s="33"/>
    </row>
    <row r="35" spans="1:17" ht="22.9" customHeight="1" x14ac:dyDescent="0.2">
      <c r="A35" s="2"/>
      <c r="B35" s="29" t="s">
        <v>35</v>
      </c>
      <c r="C35" s="270" t="s">
        <v>59</v>
      </c>
      <c r="D35" s="271"/>
      <c r="E35" s="271"/>
      <c r="F35" s="271"/>
      <c r="G35" s="271"/>
      <c r="H35" s="271"/>
      <c r="I35" s="271"/>
      <c r="J35" s="271"/>
      <c r="K35" s="271"/>
      <c r="L35" s="271"/>
      <c r="M35" s="271"/>
      <c r="N35" s="271"/>
      <c r="O35" s="271"/>
      <c r="P35" s="2"/>
    </row>
    <row r="36" spans="1:17" ht="15" customHeight="1" x14ac:dyDescent="0.2">
      <c r="A36" s="2"/>
      <c r="B36" s="29"/>
      <c r="C36" s="268" t="s">
        <v>28</v>
      </c>
      <c r="D36" s="269"/>
      <c r="E36" s="269"/>
      <c r="F36" s="269"/>
      <c r="G36" s="269"/>
      <c r="H36" s="269"/>
      <c r="I36" s="269"/>
      <c r="J36" s="269"/>
      <c r="K36" s="269"/>
      <c r="L36" s="269"/>
      <c r="M36" s="269"/>
      <c r="N36" s="269"/>
      <c r="O36" s="269"/>
      <c r="P36" s="2"/>
    </row>
    <row r="37" spans="1:17" ht="38.450000000000003" customHeight="1" x14ac:dyDescent="0.2">
      <c r="A37" s="2"/>
      <c r="B37" s="29" t="s">
        <v>36</v>
      </c>
      <c r="C37" s="263" t="s">
        <v>65</v>
      </c>
      <c r="D37" s="263"/>
      <c r="E37" s="263"/>
      <c r="F37" s="263"/>
      <c r="G37" s="263"/>
      <c r="H37" s="263"/>
      <c r="I37" s="263"/>
      <c r="J37" s="263"/>
      <c r="K37" s="263"/>
      <c r="L37" s="263"/>
      <c r="M37" s="263"/>
      <c r="N37" s="263"/>
      <c r="O37" s="263"/>
      <c r="P37" s="2"/>
    </row>
    <row r="38" spans="1:17" ht="19.899999999999999" customHeight="1" x14ac:dyDescent="0.25">
      <c r="A38" s="2"/>
      <c r="B38" s="29"/>
      <c r="C38" s="197" t="s">
        <v>50</v>
      </c>
      <c r="D38" s="198"/>
      <c r="E38" s="198"/>
      <c r="F38" s="198"/>
      <c r="G38" s="198"/>
      <c r="H38" s="198"/>
      <c r="I38" s="198"/>
      <c r="J38" s="198"/>
      <c r="K38" s="198"/>
      <c r="L38" s="198"/>
      <c r="M38" s="198"/>
      <c r="N38" s="198"/>
      <c r="O38" s="198"/>
      <c r="P38" s="2"/>
    </row>
    <row r="39" spans="1:17" s="30" customFormat="1" ht="45.75" customHeight="1" x14ac:dyDescent="0.2">
      <c r="A39" s="36"/>
      <c r="B39" s="29" t="s">
        <v>47</v>
      </c>
      <c r="C39" s="265" t="s">
        <v>53</v>
      </c>
      <c r="D39" s="265"/>
      <c r="E39" s="265"/>
      <c r="F39" s="265"/>
      <c r="G39" s="265"/>
      <c r="H39" s="265"/>
      <c r="I39" s="265"/>
      <c r="J39" s="265"/>
      <c r="K39" s="265"/>
      <c r="L39" s="265"/>
      <c r="M39" s="265"/>
      <c r="N39" s="265"/>
      <c r="O39" s="265"/>
      <c r="P39" s="36"/>
    </row>
    <row r="40" spans="1:17" ht="5.45" customHeight="1" x14ac:dyDescent="0.2">
      <c r="A40" s="2"/>
      <c r="B40" s="28"/>
      <c r="C40" s="198"/>
      <c r="D40" s="198"/>
      <c r="E40" s="198"/>
      <c r="F40" s="198"/>
      <c r="G40" s="198"/>
      <c r="H40" s="198"/>
      <c r="I40" s="198"/>
      <c r="J40" s="198"/>
      <c r="K40" s="198"/>
      <c r="L40" s="198"/>
      <c r="M40" s="198"/>
      <c r="N40" s="198"/>
      <c r="O40" s="198"/>
      <c r="P40" s="2"/>
    </row>
    <row r="41" spans="1:17" ht="15.75" x14ac:dyDescent="0.25">
      <c r="A41" s="2"/>
      <c r="B41" s="27" t="s">
        <v>9</v>
      </c>
      <c r="C41" s="36"/>
      <c r="D41" s="36"/>
      <c r="E41" s="36"/>
      <c r="F41" s="36"/>
      <c r="G41" s="36"/>
      <c r="H41" s="36"/>
      <c r="I41" s="36"/>
      <c r="J41" s="36"/>
      <c r="K41" s="36"/>
      <c r="L41" s="36"/>
      <c r="M41" s="36"/>
      <c r="N41" s="36"/>
      <c r="O41" s="36"/>
      <c r="P41" s="2"/>
    </row>
    <row r="42" spans="1:17" ht="7.5" customHeight="1" x14ac:dyDescent="0.2">
      <c r="A42" s="2"/>
      <c r="B42" s="36"/>
      <c r="C42" s="36"/>
      <c r="D42" s="36"/>
      <c r="E42" s="36"/>
      <c r="F42" s="36"/>
      <c r="G42" s="36"/>
      <c r="H42" s="36"/>
      <c r="I42" s="36"/>
      <c r="J42" s="36"/>
      <c r="K42" s="36"/>
      <c r="L42" s="36"/>
      <c r="M42" s="36"/>
      <c r="N42" s="36"/>
      <c r="O42" s="36"/>
      <c r="P42" s="2"/>
    </row>
    <row r="43" spans="1:17" ht="12.75" customHeight="1" x14ac:dyDescent="0.25">
      <c r="A43" s="2"/>
      <c r="B43" s="206" t="s">
        <v>57</v>
      </c>
      <c r="C43" s="13"/>
      <c r="D43" s="13"/>
      <c r="E43" s="13"/>
      <c r="F43" s="13"/>
      <c r="G43" s="13"/>
      <c r="H43" s="13"/>
      <c r="I43" s="13"/>
      <c r="J43" s="13"/>
      <c r="K43" s="13"/>
      <c r="L43" s="13"/>
      <c r="M43" s="8"/>
      <c r="N43" s="8"/>
      <c r="O43" s="2"/>
      <c r="P43" s="2"/>
    </row>
    <row r="44" spans="1:17" ht="12.75" customHeight="1" x14ac:dyDescent="0.25">
      <c r="A44" s="2"/>
      <c r="B44" s="207" t="s">
        <v>58</v>
      </c>
      <c r="C44" s="13"/>
      <c r="D44" s="13"/>
      <c r="E44" s="13"/>
      <c r="F44" s="13"/>
      <c r="G44" s="13"/>
      <c r="H44" s="13"/>
      <c r="I44" s="13"/>
      <c r="J44" s="13"/>
      <c r="K44" s="13"/>
      <c r="L44" s="13"/>
      <c r="M44" s="8"/>
      <c r="N44" s="8"/>
      <c r="O44" s="2"/>
      <c r="P44" s="2"/>
    </row>
    <row r="45" spans="1:17" ht="12.75" customHeight="1" x14ac:dyDescent="0.25">
      <c r="A45" s="2"/>
      <c r="B45" s="206" t="s">
        <v>54</v>
      </c>
      <c r="C45" s="13"/>
      <c r="D45" s="13"/>
      <c r="E45" s="13"/>
      <c r="F45" s="13"/>
      <c r="G45" s="13"/>
      <c r="H45" s="13"/>
      <c r="I45" s="13"/>
      <c r="J45" s="13"/>
      <c r="K45" s="13"/>
      <c r="L45" s="13"/>
      <c r="M45" s="8"/>
      <c r="N45" s="8"/>
      <c r="O45" s="2"/>
      <c r="P45" s="2"/>
    </row>
    <row r="46" spans="1:17" ht="12.75" customHeight="1" x14ac:dyDescent="0.2">
      <c r="A46" s="2"/>
      <c r="B46" s="262"/>
      <c r="C46" s="262"/>
      <c r="D46" s="8"/>
      <c r="E46" s="8"/>
      <c r="F46" s="8"/>
      <c r="G46" s="8"/>
      <c r="H46" s="14"/>
      <c r="I46" s="8"/>
      <c r="J46" s="8"/>
      <c r="K46" s="8"/>
      <c r="L46" s="8"/>
      <c r="M46" s="8"/>
      <c r="N46" s="8"/>
      <c r="O46" s="2"/>
      <c r="P46" s="2"/>
    </row>
  </sheetData>
  <sheetProtection selectLockedCells="1"/>
  <customSheetViews>
    <customSheetView guid="{384CD568-4BF5-41C9-851F-4C9EA22E89B3}" showPageBreaks="1" fitToPage="1" printArea="1">
      <selection activeCell="T11" sqref="T11"/>
      <pageMargins left="0.35433070866141736" right="0.35433070866141736" top="0.59055118110236227" bottom="0.59055118110236227" header="0.51181102362204722" footer="0.51181102362204722"/>
      <printOptions horizontalCentered="1"/>
      <pageSetup paperSize="9" scale="50" orientation="portrait" verticalDpi="300" r:id="rId1"/>
      <headerFooter alignWithMargins="0"/>
    </customSheetView>
    <customSheetView guid="{3EDC081B-7DF3-45A6-8291-B706B0DCCBAC}" showPageBreaks="1" fitToPage="1" printArea="1">
      <selection activeCell="B1" sqref="B1:O1"/>
      <pageMargins left="0.35433070866141736" right="0.35433070866141736" top="0.59055118110236227" bottom="0.59055118110236227" header="0.51181102362204722" footer="0.51181102362204722"/>
      <printOptions horizontalCentered="1"/>
      <pageSetup paperSize="9" scale="71" orientation="portrait" verticalDpi="300" r:id="rId2"/>
      <headerFooter alignWithMargins="0"/>
    </customSheetView>
    <customSheetView guid="{867C32D8-09FC-4C3D-AB70-2F63D87F0E00}" showPageBreaks="1" showGridLines="0" fitToPage="1" printArea="1" topLeftCell="A11">
      <selection activeCell="B11" sqref="B11:O11"/>
      <pageMargins left="0.35433070866141736" right="0.35433070866141736" top="0.59055118110236227" bottom="0.59055118110236227" header="0.51181102362204722" footer="0.51181102362204722"/>
      <printOptions horizontalCentered="1"/>
      <pageSetup paperSize="9" scale="52" orientation="portrait" verticalDpi="300" r:id="rId3"/>
      <headerFooter alignWithMargins="0"/>
    </customSheetView>
  </customSheetViews>
  <mergeCells count="29">
    <mergeCell ref="B16:O16"/>
    <mergeCell ref="C17:O17"/>
    <mergeCell ref="B1:O1"/>
    <mergeCell ref="B3:O3"/>
    <mergeCell ref="B7:O7"/>
    <mergeCell ref="B11:O11"/>
    <mergeCell ref="B12:O12"/>
    <mergeCell ref="B14:O14"/>
    <mergeCell ref="B13:O13"/>
    <mergeCell ref="C8:O8"/>
    <mergeCell ref="C27:O27"/>
    <mergeCell ref="C19:O19"/>
    <mergeCell ref="C26:O26"/>
    <mergeCell ref="C28:J28"/>
    <mergeCell ref="C18:O18"/>
    <mergeCell ref="C21:O21"/>
    <mergeCell ref="C22:O22"/>
    <mergeCell ref="C23:O23"/>
    <mergeCell ref="C25:O25"/>
    <mergeCell ref="C24:O24"/>
    <mergeCell ref="B46:C46"/>
    <mergeCell ref="C29:O29"/>
    <mergeCell ref="C39:O39"/>
    <mergeCell ref="C37:O37"/>
    <mergeCell ref="B31:I31"/>
    <mergeCell ref="C36:O36"/>
    <mergeCell ref="C35:O35"/>
    <mergeCell ref="C34:H34"/>
    <mergeCell ref="B33:O33"/>
  </mergeCells>
  <phoneticPr fontId="6" type="noConversion"/>
  <hyperlinks>
    <hyperlink ref="C8" r:id="rId4"/>
  </hyperlinks>
  <printOptions horizontalCentered="1"/>
  <pageMargins left="0.35433070866141736" right="0.35433070866141736" top="0.59055118110236227" bottom="0.59055118110236227" header="0.51181102362204722" footer="0.51181102362204722"/>
  <pageSetup paperSize="9" scale="78" fitToHeight="2" orientation="portrait" r:id="rId5"/>
  <headerFooter alignWithMargins="0"/>
  <ignoredErrors>
    <ignoredError sqref="B17:B19 B22:B23 B25:B26 B27 B29 B35 B39 B3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R96"/>
  <sheetViews>
    <sheetView showGridLines="0" tabSelected="1" topLeftCell="A9" zoomScale="96" zoomScaleNormal="96" workbookViewId="0">
      <pane xSplit="8" ySplit="4" topLeftCell="I13" activePane="bottomRight" state="frozen"/>
      <selection activeCell="A9" sqref="A9"/>
      <selection pane="topRight" activeCell="I9" sqref="I9"/>
      <selection pane="bottomLeft" activeCell="A13" sqref="A13"/>
      <selection pane="bottomRight" activeCell="Z30" sqref="Z30"/>
    </sheetView>
  </sheetViews>
  <sheetFormatPr defaultColWidth="9.140625" defaultRowHeight="12.75" x14ac:dyDescent="0.2"/>
  <cols>
    <col min="1" max="2" width="1.85546875" style="4" customWidth="1"/>
    <col min="3" max="3" width="5.7109375" style="4" customWidth="1"/>
    <col min="4" max="4" width="2" style="4" customWidth="1"/>
    <col min="5" max="5" width="7.42578125" style="4" customWidth="1"/>
    <col min="6" max="6" width="2" style="4" customWidth="1"/>
    <col min="7" max="7" width="17.7109375" style="4" customWidth="1"/>
    <col min="8" max="8" width="2" style="4" customWidth="1"/>
    <col min="9" max="9" width="26.85546875" style="4" customWidth="1"/>
    <col min="10" max="10" width="2" style="4" customWidth="1"/>
    <col min="11" max="11" width="13.28515625" style="4" customWidth="1"/>
    <col min="12" max="12" width="2" style="4" customWidth="1"/>
    <col min="13" max="13" width="14.28515625" style="4" customWidth="1"/>
    <col min="14" max="14" width="2" style="4" customWidth="1"/>
    <col min="15" max="15" width="13.28515625" style="4" customWidth="1"/>
    <col min="16" max="16" width="2" style="4" customWidth="1"/>
    <col min="17" max="17" width="13.28515625" style="4" customWidth="1"/>
    <col min="18" max="18" width="2" style="4" customWidth="1"/>
    <col min="19" max="19" width="14.28515625" style="4" customWidth="1"/>
    <col min="20" max="21" width="2" style="4" customWidth="1"/>
    <col min="22" max="22" width="13.28515625" style="4" customWidth="1"/>
    <col min="23" max="23" width="2" style="4" customWidth="1"/>
    <col min="24" max="24" width="13.28515625" style="4" customWidth="1"/>
    <col min="25" max="25" width="2" style="4" customWidth="1"/>
    <col min="26" max="26" width="15.140625" style="4" customWidth="1"/>
    <col min="27" max="27" width="2" style="4" customWidth="1"/>
    <col min="28" max="28" width="15" style="4" customWidth="1"/>
    <col min="29" max="29" width="2" style="4" customWidth="1"/>
    <col min="30" max="30" width="14.5703125" style="4" customWidth="1"/>
    <col min="31" max="32" width="2" style="4" customWidth="1"/>
    <col min="33" max="16384" width="9.140625" style="4"/>
  </cols>
  <sheetData>
    <row r="1" spans="1:174" s="21" customFormat="1" ht="18" customHeight="1" thickBot="1" x14ac:dyDescent="0.25">
      <c r="A1" s="22"/>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178" t="s">
        <v>55</v>
      </c>
      <c r="AE1" s="20"/>
      <c r="AF1" s="17"/>
    </row>
    <row r="2" spans="1:174" ht="18" customHeight="1" thickTop="1" thickBot="1" x14ac:dyDescent="0.3">
      <c r="A2" s="5"/>
      <c r="B2" s="289" t="s">
        <v>160</v>
      </c>
      <c r="C2" s="290"/>
      <c r="D2" s="290"/>
      <c r="E2" s="290"/>
      <c r="F2" s="290"/>
      <c r="G2" s="290"/>
      <c r="H2" s="290"/>
      <c r="I2" s="290"/>
      <c r="J2" s="290"/>
      <c r="K2" s="291"/>
      <c r="L2" s="179"/>
      <c r="M2" s="2"/>
      <c r="N2" s="2"/>
      <c r="O2" s="2"/>
      <c r="P2" s="2"/>
      <c r="Q2" s="2"/>
      <c r="R2" s="2"/>
      <c r="S2" s="2"/>
      <c r="T2" s="2"/>
      <c r="U2" s="2"/>
      <c r="V2" s="2"/>
      <c r="W2" s="2"/>
      <c r="X2" s="2"/>
      <c r="Y2" s="2"/>
      <c r="Z2" s="42"/>
      <c r="AA2" s="1"/>
      <c r="AB2" s="1"/>
      <c r="AC2" s="1"/>
      <c r="AD2" s="1"/>
      <c r="AE2" s="1"/>
      <c r="AF2" s="6"/>
    </row>
    <row r="3" spans="1:174" ht="9.6" customHeight="1" thickTop="1" x14ac:dyDescent="0.25">
      <c r="A3" s="98"/>
      <c r="B3" s="205"/>
      <c r="C3" s="214"/>
      <c r="D3" s="214"/>
      <c r="E3" s="214"/>
      <c r="F3" s="214"/>
      <c r="G3" s="214"/>
      <c r="H3" s="214"/>
      <c r="I3" s="214"/>
      <c r="J3" s="131"/>
      <c r="K3" s="36"/>
      <c r="L3" s="36"/>
      <c r="M3" s="2"/>
      <c r="N3" s="2"/>
      <c r="O3" s="2"/>
      <c r="P3" s="2"/>
      <c r="Q3" s="2"/>
      <c r="R3" s="2"/>
      <c r="S3" s="2"/>
      <c r="T3" s="2"/>
      <c r="U3" s="2"/>
      <c r="V3" s="2"/>
      <c r="W3" s="2"/>
      <c r="X3" s="2"/>
      <c r="Y3" s="2"/>
      <c r="Z3" s="42"/>
      <c r="AA3" s="1"/>
      <c r="AB3" s="1"/>
      <c r="AC3" s="1"/>
      <c r="AD3" s="1"/>
      <c r="AE3" s="1"/>
      <c r="AF3" s="6"/>
    </row>
    <row r="4" spans="1:174" s="18" customFormat="1" ht="16.5" customHeight="1" x14ac:dyDescent="0.3">
      <c r="A4" s="23"/>
      <c r="B4" s="294" t="s">
        <v>75</v>
      </c>
      <c r="C4" s="295"/>
      <c r="D4" s="295"/>
      <c r="E4" s="295"/>
      <c r="F4" s="295"/>
      <c r="G4" s="295"/>
      <c r="H4" s="295"/>
      <c r="I4" s="295"/>
      <c r="J4" s="295"/>
      <c r="K4" s="295"/>
      <c r="L4" s="295"/>
      <c r="M4" s="295"/>
      <c r="N4" s="295"/>
      <c r="O4" s="295"/>
      <c r="P4" s="295"/>
      <c r="Q4" s="295"/>
      <c r="R4" s="295"/>
      <c r="S4" s="295"/>
      <c r="T4" s="295"/>
      <c r="U4" s="295"/>
      <c r="V4" s="295"/>
      <c r="W4" s="295"/>
      <c r="X4" s="202"/>
      <c r="Y4" s="87"/>
      <c r="Z4" s="87"/>
      <c r="AA4" s="61"/>
      <c r="AB4" s="61"/>
      <c r="AC4" s="61"/>
      <c r="AD4" s="61"/>
      <c r="AE4" s="61"/>
      <c r="AF4" s="24"/>
    </row>
    <row r="5" spans="1:174" s="18" customFormat="1" ht="5.45" customHeight="1" x14ac:dyDescent="0.3">
      <c r="A5" s="23"/>
      <c r="B5" s="202"/>
      <c r="C5" s="215"/>
      <c r="D5" s="215"/>
      <c r="E5" s="215"/>
      <c r="F5" s="215"/>
      <c r="G5" s="215"/>
      <c r="H5" s="215"/>
      <c r="I5" s="215"/>
      <c r="J5" s="215"/>
      <c r="K5" s="215"/>
      <c r="L5" s="215"/>
      <c r="M5" s="215"/>
      <c r="N5" s="215"/>
      <c r="O5" s="215"/>
      <c r="P5" s="215"/>
      <c r="Q5" s="215"/>
      <c r="R5" s="215"/>
      <c r="S5" s="215"/>
      <c r="T5" s="215"/>
      <c r="U5" s="215"/>
      <c r="V5" s="215"/>
      <c r="W5" s="215"/>
      <c r="X5" s="202"/>
      <c r="Y5" s="87"/>
      <c r="Z5" s="87"/>
      <c r="AA5" s="61"/>
      <c r="AB5" s="61"/>
      <c r="AC5" s="61"/>
      <c r="AD5" s="61"/>
      <c r="AE5" s="61"/>
      <c r="AF5" s="24"/>
    </row>
    <row r="6" spans="1:174" s="18" customFormat="1" ht="41.25" customHeight="1" x14ac:dyDescent="0.3">
      <c r="A6" s="23"/>
      <c r="B6" s="296" t="s">
        <v>76</v>
      </c>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4"/>
    </row>
    <row r="7" spans="1:174" s="18" customFormat="1" ht="15.75" customHeight="1" thickBot="1" x14ac:dyDescent="0.35">
      <c r="A7" s="23"/>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4"/>
    </row>
    <row r="8" spans="1:174" s="185" customFormat="1" ht="10.5" customHeight="1" x14ac:dyDescent="0.3">
      <c r="A8" s="186"/>
      <c r="B8" s="195"/>
      <c r="C8" s="192"/>
      <c r="D8" s="192"/>
      <c r="E8" s="192"/>
      <c r="F8" s="192"/>
      <c r="G8" s="192"/>
      <c r="H8" s="192"/>
      <c r="I8" s="192"/>
      <c r="J8" s="192"/>
      <c r="K8" s="192"/>
      <c r="L8" s="192"/>
      <c r="M8" s="192"/>
      <c r="N8" s="192"/>
      <c r="O8" s="192"/>
      <c r="P8" s="192"/>
      <c r="Q8" s="192"/>
      <c r="R8" s="192"/>
      <c r="S8" s="192"/>
      <c r="T8" s="192"/>
      <c r="U8" s="192"/>
      <c r="V8" s="192"/>
      <c r="W8" s="192"/>
      <c r="X8" s="192"/>
      <c r="Y8" s="193"/>
      <c r="Z8" s="193"/>
      <c r="AA8" s="193"/>
      <c r="AB8" s="193"/>
      <c r="AC8" s="193"/>
      <c r="AD8" s="193"/>
      <c r="AE8" s="194"/>
      <c r="AF8" s="187"/>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c r="CC8" s="196"/>
      <c r="CD8" s="196"/>
      <c r="CE8" s="196"/>
      <c r="CF8" s="196"/>
      <c r="CG8" s="196"/>
      <c r="CH8" s="196"/>
      <c r="CI8" s="196"/>
      <c r="CJ8" s="196"/>
      <c r="CK8" s="196"/>
      <c r="CL8" s="196"/>
      <c r="CM8" s="196"/>
      <c r="CN8" s="196"/>
      <c r="CO8" s="196"/>
      <c r="CP8" s="196"/>
      <c r="CQ8" s="196"/>
      <c r="CR8" s="196"/>
      <c r="CS8" s="196"/>
      <c r="CT8" s="196"/>
      <c r="CU8" s="196"/>
      <c r="CV8" s="196"/>
      <c r="CW8" s="196"/>
      <c r="CX8" s="196"/>
      <c r="CY8" s="196"/>
      <c r="CZ8" s="196"/>
      <c r="DA8" s="196"/>
      <c r="DB8" s="196"/>
      <c r="DC8" s="196"/>
      <c r="DD8" s="196"/>
      <c r="DE8" s="196"/>
      <c r="DF8" s="196"/>
      <c r="DG8" s="196"/>
      <c r="DH8" s="196"/>
      <c r="DI8" s="196"/>
      <c r="DJ8" s="196"/>
      <c r="DK8" s="196"/>
      <c r="DL8" s="196"/>
      <c r="DM8" s="196"/>
      <c r="DN8" s="196"/>
      <c r="DO8" s="196"/>
      <c r="DP8" s="196"/>
      <c r="DQ8" s="196"/>
      <c r="DR8" s="196"/>
      <c r="DS8" s="196"/>
      <c r="DT8" s="196"/>
      <c r="DU8" s="196"/>
      <c r="DV8" s="196"/>
      <c r="DW8" s="196"/>
      <c r="DX8" s="196"/>
      <c r="DY8" s="196"/>
      <c r="DZ8" s="196"/>
      <c r="EA8" s="196"/>
      <c r="EB8" s="196"/>
      <c r="EC8" s="196"/>
      <c r="ED8" s="196"/>
      <c r="EE8" s="196"/>
      <c r="EF8" s="196"/>
      <c r="EG8" s="196"/>
      <c r="EH8" s="196"/>
      <c r="EI8" s="196"/>
      <c r="EJ8" s="196"/>
      <c r="EK8" s="196"/>
      <c r="EL8" s="196"/>
      <c r="EM8" s="196"/>
      <c r="EN8" s="196"/>
      <c r="EO8" s="196"/>
      <c r="EP8" s="196"/>
      <c r="EQ8" s="196"/>
      <c r="ER8" s="196"/>
      <c r="ES8" s="196"/>
      <c r="ET8" s="196"/>
      <c r="EU8" s="196"/>
      <c r="EV8" s="196"/>
      <c r="EW8" s="196"/>
      <c r="EX8" s="196"/>
      <c r="EY8" s="196"/>
      <c r="EZ8" s="196"/>
      <c r="FA8" s="196"/>
      <c r="FB8" s="196"/>
      <c r="FC8" s="196"/>
      <c r="FD8" s="196"/>
      <c r="FE8" s="196"/>
      <c r="FF8" s="196"/>
      <c r="FG8" s="196"/>
      <c r="FH8" s="196"/>
      <c r="FI8" s="196"/>
      <c r="FJ8" s="196"/>
      <c r="FK8" s="196"/>
      <c r="FL8" s="196"/>
      <c r="FM8" s="196"/>
      <c r="FN8" s="196"/>
      <c r="FO8" s="196"/>
      <c r="FP8" s="196"/>
      <c r="FQ8" s="196"/>
      <c r="FR8" s="196"/>
    </row>
    <row r="9" spans="1:174" s="56" customFormat="1" ht="48" customHeight="1" x14ac:dyDescent="0.2">
      <c r="A9" s="52"/>
      <c r="B9" s="83"/>
      <c r="C9" s="59"/>
      <c r="D9" s="59"/>
      <c r="E9" s="59"/>
      <c r="F9" s="59"/>
      <c r="G9" s="75"/>
      <c r="H9" s="75"/>
      <c r="I9" s="75"/>
      <c r="J9" s="59"/>
      <c r="K9" s="75"/>
      <c r="L9" s="59"/>
      <c r="M9" s="75"/>
      <c r="N9" s="75"/>
      <c r="O9" s="75"/>
      <c r="P9" s="75"/>
      <c r="Q9" s="253"/>
      <c r="R9" s="253"/>
      <c r="S9" s="253"/>
      <c r="T9" s="253"/>
      <c r="U9" s="253"/>
      <c r="V9" s="253"/>
      <c r="W9" s="253"/>
      <c r="X9" s="298" t="s">
        <v>60</v>
      </c>
      <c r="Y9" s="299"/>
      <c r="Z9" s="299"/>
      <c r="AA9" s="252"/>
      <c r="AB9" s="252"/>
      <c r="AC9" s="75"/>
      <c r="AD9" s="75"/>
      <c r="AE9" s="174"/>
      <c r="AF9" s="55"/>
    </row>
    <row r="10" spans="1:174" s="56" customFormat="1" ht="80.25" customHeight="1" x14ac:dyDescent="0.2">
      <c r="A10" s="52"/>
      <c r="B10" s="83"/>
      <c r="C10" s="53" t="s">
        <v>20</v>
      </c>
      <c r="D10" s="59"/>
      <c r="E10" s="53" t="s">
        <v>18</v>
      </c>
      <c r="F10" s="59"/>
      <c r="G10" s="54" t="s">
        <v>19</v>
      </c>
      <c r="H10" s="75"/>
      <c r="I10" s="54" t="s">
        <v>77</v>
      </c>
      <c r="J10" s="59"/>
      <c r="K10" s="54" t="s">
        <v>0</v>
      </c>
      <c r="L10" s="59"/>
      <c r="M10" s="54" t="s">
        <v>2</v>
      </c>
      <c r="N10" s="75"/>
      <c r="O10" s="54" t="s">
        <v>25</v>
      </c>
      <c r="P10" s="75"/>
      <c r="Q10" s="54" t="s">
        <v>26</v>
      </c>
      <c r="R10" s="59"/>
      <c r="S10" s="175" t="s">
        <v>37</v>
      </c>
      <c r="T10" s="75"/>
      <c r="U10" s="59"/>
      <c r="V10" s="54" t="s">
        <v>21</v>
      </c>
      <c r="W10" s="59"/>
      <c r="X10" s="54" t="s">
        <v>44</v>
      </c>
      <c r="Y10" s="199"/>
      <c r="Z10" s="54" t="s">
        <v>45</v>
      </c>
      <c r="AA10" s="59"/>
      <c r="AB10" s="180" t="s">
        <v>43</v>
      </c>
      <c r="AC10" s="75"/>
      <c r="AD10" s="54" t="s">
        <v>22</v>
      </c>
      <c r="AE10" s="174"/>
      <c r="AF10" s="55"/>
    </row>
    <row r="11" spans="1:174" ht="18.75" customHeight="1" x14ac:dyDescent="0.2">
      <c r="A11" s="5"/>
      <c r="B11" s="82"/>
      <c r="C11" s="38"/>
      <c r="D11" s="45"/>
      <c r="E11" s="43"/>
      <c r="F11" s="47"/>
      <c r="G11" s="43"/>
      <c r="H11" s="173"/>
      <c r="I11" s="43"/>
      <c r="J11" s="50"/>
      <c r="K11" s="183" t="s">
        <v>1</v>
      </c>
      <c r="L11" s="57"/>
      <c r="M11" s="183" t="s">
        <v>1</v>
      </c>
      <c r="N11" s="60"/>
      <c r="O11" s="183" t="s">
        <v>1</v>
      </c>
      <c r="P11" s="60"/>
      <c r="Q11" s="183" t="s">
        <v>1</v>
      </c>
      <c r="R11" s="50"/>
      <c r="S11" s="183" t="s">
        <v>1</v>
      </c>
      <c r="T11" s="60"/>
      <c r="U11" s="60"/>
      <c r="V11" s="183" t="s">
        <v>1</v>
      </c>
      <c r="W11" s="47"/>
      <c r="X11" s="183" t="s">
        <v>1</v>
      </c>
      <c r="Y11" s="198"/>
      <c r="Z11" s="183" t="s">
        <v>1</v>
      </c>
      <c r="AA11" s="45"/>
      <c r="AB11" s="183" t="s">
        <v>1</v>
      </c>
      <c r="AC11" s="60"/>
      <c r="AD11" s="183" t="s">
        <v>1</v>
      </c>
      <c r="AE11" s="76"/>
      <c r="AF11" s="6"/>
    </row>
    <row r="12" spans="1:174" ht="13.9" customHeight="1" thickBot="1" x14ac:dyDescent="0.25">
      <c r="A12" s="5"/>
      <c r="B12" s="82"/>
      <c r="C12" s="49"/>
      <c r="D12" s="49"/>
      <c r="E12" s="49"/>
      <c r="F12" s="49"/>
      <c r="G12" s="49"/>
      <c r="H12" s="172"/>
      <c r="I12" s="49"/>
      <c r="J12" s="50"/>
      <c r="K12" s="60"/>
      <c r="L12" s="57"/>
      <c r="M12" s="60"/>
      <c r="N12" s="60"/>
      <c r="O12" s="60"/>
      <c r="P12" s="60"/>
      <c r="Q12" s="60"/>
      <c r="R12" s="50"/>
      <c r="S12" s="60"/>
      <c r="T12" s="60"/>
      <c r="U12" s="60"/>
      <c r="V12" s="44"/>
      <c r="W12" s="47"/>
      <c r="X12" s="57"/>
      <c r="Y12" s="47"/>
      <c r="Z12" s="57"/>
      <c r="AA12" s="57"/>
      <c r="AB12" s="60"/>
      <c r="AC12" s="60"/>
      <c r="AD12" s="60"/>
      <c r="AE12" s="62"/>
      <c r="AF12" s="6"/>
    </row>
    <row r="13" spans="1:174" ht="16.5" customHeight="1" thickBot="1" x14ac:dyDescent="0.25">
      <c r="A13" s="5"/>
      <c r="B13" s="82"/>
      <c r="C13" s="84">
        <f t="shared" ref="C13:C69" si="0">SUM(C12+1)</f>
        <v>1</v>
      </c>
      <c r="D13" s="63"/>
      <c r="E13" s="169" t="s">
        <v>82</v>
      </c>
      <c r="F13" s="216"/>
      <c r="G13" s="169" t="s">
        <v>99</v>
      </c>
      <c r="H13" s="217"/>
      <c r="I13" s="169" t="s">
        <v>152</v>
      </c>
      <c r="J13" s="65"/>
      <c r="K13" s="219">
        <v>13572.04</v>
      </c>
      <c r="L13" s="57"/>
      <c r="M13" s="219"/>
      <c r="N13" s="60"/>
      <c r="O13" s="219"/>
      <c r="P13" s="60"/>
      <c r="Q13" s="219"/>
      <c r="R13" s="67"/>
      <c r="S13" s="219">
        <f>SUM(K13:Q13)</f>
        <v>13572.04</v>
      </c>
      <c r="T13" s="77"/>
      <c r="U13" s="218"/>
      <c r="V13" s="219"/>
      <c r="W13" s="67"/>
      <c r="X13" s="210"/>
      <c r="Y13" s="68"/>
      <c r="Z13" s="122"/>
      <c r="AA13" s="220"/>
      <c r="AB13" s="213">
        <f>SUM(V13:Z13)</f>
        <v>0</v>
      </c>
      <c r="AC13" s="221"/>
      <c r="AD13" s="66"/>
      <c r="AE13" s="222"/>
      <c r="AF13" s="6"/>
    </row>
    <row r="14" spans="1:174" ht="13.5" thickBot="1" x14ac:dyDescent="0.25">
      <c r="A14" s="5"/>
      <c r="B14" s="82"/>
      <c r="C14" s="84">
        <f t="shared" si="0"/>
        <v>2</v>
      </c>
      <c r="D14" s="69"/>
      <c r="E14" s="170" t="s">
        <v>83</v>
      </c>
      <c r="F14" s="223"/>
      <c r="G14" s="70" t="s">
        <v>99</v>
      </c>
      <c r="H14" s="224"/>
      <c r="I14" s="169" t="s">
        <v>152</v>
      </c>
      <c r="J14" s="71"/>
      <c r="K14" s="219">
        <v>13572.04</v>
      </c>
      <c r="L14" s="57"/>
      <c r="M14" s="219"/>
      <c r="N14" s="60"/>
      <c r="O14" s="219"/>
      <c r="P14" s="60"/>
      <c r="Q14" s="219"/>
      <c r="R14" s="73"/>
      <c r="S14" s="219">
        <f t="shared" ref="S14:S69" si="1">SUM(K14:Q14)</f>
        <v>13572.04</v>
      </c>
      <c r="T14" s="77"/>
      <c r="U14" s="90"/>
      <c r="V14" s="219">
        <f>143.8+323.55</f>
        <v>467.35</v>
      </c>
      <c r="W14" s="73"/>
      <c r="X14" s="212"/>
      <c r="Y14" s="74"/>
      <c r="Z14" s="123"/>
      <c r="AA14" s="225"/>
      <c r="AB14" s="213">
        <f t="shared" ref="AB14:AB69" si="2">SUM(V14:Z14)</f>
        <v>467.35</v>
      </c>
      <c r="AC14" s="221"/>
      <c r="AD14" s="72"/>
      <c r="AE14" s="226"/>
      <c r="AF14" s="6"/>
    </row>
    <row r="15" spans="1:174" ht="13.5" thickBot="1" x14ac:dyDescent="0.25">
      <c r="A15" s="5"/>
      <c r="B15" s="82"/>
      <c r="C15" s="84">
        <f t="shared" si="0"/>
        <v>3</v>
      </c>
      <c r="D15" s="69"/>
      <c r="E15" s="170" t="s">
        <v>82</v>
      </c>
      <c r="F15" s="223"/>
      <c r="G15" s="70" t="s">
        <v>100</v>
      </c>
      <c r="H15" s="224"/>
      <c r="I15" s="70"/>
      <c r="J15" s="71"/>
      <c r="K15" s="219">
        <v>15071.04</v>
      </c>
      <c r="L15" s="57"/>
      <c r="M15" s="219"/>
      <c r="N15" s="60"/>
      <c r="O15" s="219">
        <v>4128.3999999999996</v>
      </c>
      <c r="P15" s="60"/>
      <c r="Q15" s="219"/>
      <c r="R15" s="73"/>
      <c r="S15" s="219">
        <f t="shared" si="1"/>
        <v>19199.440000000002</v>
      </c>
      <c r="T15" s="77"/>
      <c r="U15" s="90"/>
      <c r="V15" s="219"/>
      <c r="W15" s="73"/>
      <c r="X15" s="212">
        <v>180</v>
      </c>
      <c r="Y15" s="74"/>
      <c r="Z15" s="123">
        <v>67</v>
      </c>
      <c r="AA15" s="225"/>
      <c r="AB15" s="213">
        <f t="shared" si="2"/>
        <v>247</v>
      </c>
      <c r="AC15" s="221"/>
      <c r="AD15" s="72"/>
      <c r="AE15" s="226"/>
      <c r="AF15" s="6"/>
    </row>
    <row r="16" spans="1:174" ht="13.5" thickBot="1" x14ac:dyDescent="0.25">
      <c r="A16" s="5"/>
      <c r="B16" s="82"/>
      <c r="C16" s="84">
        <f t="shared" si="0"/>
        <v>4</v>
      </c>
      <c r="D16" s="69"/>
      <c r="E16" s="170" t="s">
        <v>84</v>
      </c>
      <c r="F16" s="223"/>
      <c r="G16" s="70" t="s">
        <v>101</v>
      </c>
      <c r="H16" s="224"/>
      <c r="I16" s="169" t="s">
        <v>152</v>
      </c>
      <c r="J16" s="71"/>
      <c r="K16" s="219">
        <v>13572.04</v>
      </c>
      <c r="L16" s="57"/>
      <c r="M16" s="219"/>
      <c r="N16" s="60"/>
      <c r="O16" s="219">
        <v>27362.36</v>
      </c>
      <c r="P16" s="60"/>
      <c r="Q16" s="219"/>
      <c r="R16" s="73"/>
      <c r="S16" s="219">
        <f t="shared" si="1"/>
        <v>40934.400000000001</v>
      </c>
      <c r="T16" s="77"/>
      <c r="U16" s="90"/>
      <c r="V16" s="219"/>
      <c r="W16" s="73"/>
      <c r="X16" s="212"/>
      <c r="Y16" s="74"/>
      <c r="Z16" s="123"/>
      <c r="AA16" s="225"/>
      <c r="AB16" s="213">
        <f t="shared" si="2"/>
        <v>0</v>
      </c>
      <c r="AC16" s="221"/>
      <c r="AD16" s="72"/>
      <c r="AE16" s="226"/>
      <c r="AF16" s="6"/>
    </row>
    <row r="17" spans="1:32" ht="13.5" thickBot="1" x14ac:dyDescent="0.25">
      <c r="A17" s="5"/>
      <c r="B17" s="82"/>
      <c r="C17" s="84">
        <f t="shared" si="0"/>
        <v>5</v>
      </c>
      <c r="D17" s="69"/>
      <c r="E17" s="170" t="s">
        <v>85</v>
      </c>
      <c r="F17" s="223"/>
      <c r="G17" s="170" t="s">
        <v>102</v>
      </c>
      <c r="H17" s="224"/>
      <c r="I17" s="170"/>
      <c r="J17" s="71"/>
      <c r="K17" s="219">
        <v>15071.04</v>
      </c>
      <c r="L17" s="57"/>
      <c r="M17" s="219"/>
      <c r="N17" s="60"/>
      <c r="O17" s="219"/>
      <c r="P17" s="60"/>
      <c r="Q17" s="219"/>
      <c r="R17" s="73"/>
      <c r="S17" s="219">
        <f t="shared" si="1"/>
        <v>15071.04</v>
      </c>
      <c r="T17" s="77"/>
      <c r="U17" s="90"/>
      <c r="V17" s="219">
        <f>295+663.75</f>
        <v>958.75</v>
      </c>
      <c r="W17" s="73"/>
      <c r="X17" s="212"/>
      <c r="Y17" s="74"/>
      <c r="Z17" s="123"/>
      <c r="AA17" s="225"/>
      <c r="AB17" s="213">
        <f t="shared" si="2"/>
        <v>958.75</v>
      </c>
      <c r="AC17" s="221"/>
      <c r="AD17" s="72"/>
      <c r="AE17" s="226"/>
      <c r="AF17" s="6"/>
    </row>
    <row r="18" spans="1:32" ht="13.5" thickBot="1" x14ac:dyDescent="0.25">
      <c r="A18" s="5"/>
      <c r="B18" s="82"/>
      <c r="C18" s="84">
        <f t="shared" si="0"/>
        <v>6</v>
      </c>
      <c r="D18" s="69"/>
      <c r="E18" s="170" t="s">
        <v>86</v>
      </c>
      <c r="F18" s="223"/>
      <c r="G18" s="70" t="s">
        <v>103</v>
      </c>
      <c r="H18" s="224"/>
      <c r="I18" s="169" t="s">
        <v>152</v>
      </c>
      <c r="J18" s="71"/>
      <c r="K18" s="219">
        <v>13572.04</v>
      </c>
      <c r="L18" s="57"/>
      <c r="M18" s="219"/>
      <c r="N18" s="60"/>
      <c r="O18" s="219"/>
      <c r="P18" s="60"/>
      <c r="Q18" s="219"/>
      <c r="R18" s="73"/>
      <c r="S18" s="219">
        <f t="shared" si="1"/>
        <v>13572.04</v>
      </c>
      <c r="T18" s="77"/>
      <c r="U18" s="90"/>
      <c r="V18" s="219"/>
      <c r="W18" s="73"/>
      <c r="X18" s="212"/>
      <c r="Y18" s="74"/>
      <c r="Z18" s="123"/>
      <c r="AA18" s="225"/>
      <c r="AB18" s="213">
        <f t="shared" si="2"/>
        <v>0</v>
      </c>
      <c r="AC18" s="221"/>
      <c r="AD18" s="72"/>
      <c r="AE18" s="226"/>
      <c r="AF18" s="6"/>
    </row>
    <row r="19" spans="1:32" ht="13.5" thickBot="1" x14ac:dyDescent="0.25">
      <c r="A19" s="5"/>
      <c r="B19" s="82"/>
      <c r="C19" s="84">
        <f t="shared" si="0"/>
        <v>7</v>
      </c>
      <c r="D19" s="69"/>
      <c r="E19" s="170" t="s">
        <v>87</v>
      </c>
      <c r="F19" s="223"/>
      <c r="G19" s="70" t="s">
        <v>104</v>
      </c>
      <c r="H19" s="224"/>
      <c r="I19" s="70" t="s">
        <v>153</v>
      </c>
      <c r="J19" s="71"/>
      <c r="K19" s="219">
        <v>1539.51</v>
      </c>
      <c r="L19" s="57"/>
      <c r="M19" s="219"/>
      <c r="N19" s="60"/>
      <c r="O19" s="219"/>
      <c r="P19" s="60"/>
      <c r="Q19" s="219"/>
      <c r="R19" s="73"/>
      <c r="S19" s="219">
        <f t="shared" si="1"/>
        <v>1539.51</v>
      </c>
      <c r="T19" s="77"/>
      <c r="U19" s="90"/>
      <c r="V19" s="219"/>
      <c r="W19" s="73"/>
      <c r="X19" s="212"/>
      <c r="Y19" s="74"/>
      <c r="Z19" s="123"/>
      <c r="AA19" s="225"/>
      <c r="AB19" s="213">
        <f t="shared" si="2"/>
        <v>0</v>
      </c>
      <c r="AC19" s="221"/>
      <c r="AD19" s="72"/>
      <c r="AE19" s="226"/>
      <c r="AF19" s="6"/>
    </row>
    <row r="20" spans="1:32" ht="13.5" thickBot="1" x14ac:dyDescent="0.25">
      <c r="A20" s="5"/>
      <c r="B20" s="82"/>
      <c r="C20" s="84">
        <f t="shared" si="0"/>
        <v>8</v>
      </c>
      <c r="D20" s="69"/>
      <c r="E20" s="170" t="s">
        <v>87</v>
      </c>
      <c r="F20" s="223"/>
      <c r="G20" s="70" t="s">
        <v>105</v>
      </c>
      <c r="H20" s="224"/>
      <c r="I20" s="70" t="s">
        <v>153</v>
      </c>
      <c r="J20" s="71"/>
      <c r="K20" s="219">
        <v>1539.51</v>
      </c>
      <c r="L20" s="57"/>
      <c r="M20" s="219"/>
      <c r="N20" s="60"/>
      <c r="O20" s="219"/>
      <c r="P20" s="60"/>
      <c r="Q20" s="219"/>
      <c r="R20" s="73"/>
      <c r="S20" s="219">
        <f t="shared" si="1"/>
        <v>1539.51</v>
      </c>
      <c r="T20" s="77"/>
      <c r="U20" s="90"/>
      <c r="V20" s="219"/>
      <c r="W20" s="73"/>
      <c r="X20" s="212"/>
      <c r="Y20" s="74"/>
      <c r="Z20" s="123"/>
      <c r="AA20" s="225"/>
      <c r="AB20" s="213">
        <f t="shared" si="2"/>
        <v>0</v>
      </c>
      <c r="AC20" s="221"/>
      <c r="AD20" s="72"/>
      <c r="AE20" s="226"/>
      <c r="AF20" s="6"/>
    </row>
    <row r="21" spans="1:32" ht="13.5" thickBot="1" x14ac:dyDescent="0.25">
      <c r="A21" s="5"/>
      <c r="B21" s="82"/>
      <c r="C21" s="84">
        <f t="shared" si="0"/>
        <v>9</v>
      </c>
      <c r="D21" s="69"/>
      <c r="E21" s="170" t="s">
        <v>88</v>
      </c>
      <c r="F21" s="223"/>
      <c r="G21" s="70" t="s">
        <v>106</v>
      </c>
      <c r="H21" s="224"/>
      <c r="I21" s="70"/>
      <c r="J21" s="71"/>
      <c r="K21" s="219">
        <v>15071.04</v>
      </c>
      <c r="L21" s="57"/>
      <c r="M21" s="219"/>
      <c r="N21" s="60"/>
      <c r="O21" s="219"/>
      <c r="P21" s="60"/>
      <c r="Q21" s="219"/>
      <c r="R21" s="73"/>
      <c r="S21" s="219">
        <f t="shared" si="1"/>
        <v>15071.04</v>
      </c>
      <c r="T21" s="77"/>
      <c r="U21" s="90"/>
      <c r="V21" s="219"/>
      <c r="W21" s="73"/>
      <c r="X21" s="212"/>
      <c r="Y21" s="74"/>
      <c r="Z21" s="123"/>
      <c r="AA21" s="225"/>
      <c r="AB21" s="213">
        <f t="shared" si="2"/>
        <v>0</v>
      </c>
      <c r="AC21" s="221"/>
      <c r="AD21" s="72"/>
      <c r="AE21" s="226"/>
      <c r="AF21" s="6"/>
    </row>
    <row r="22" spans="1:32" ht="13.5" thickBot="1" x14ac:dyDescent="0.25">
      <c r="A22" s="5"/>
      <c r="B22" s="82"/>
      <c r="C22" s="84">
        <f t="shared" si="0"/>
        <v>10</v>
      </c>
      <c r="D22" s="69"/>
      <c r="E22" s="170" t="s">
        <v>84</v>
      </c>
      <c r="F22" s="223"/>
      <c r="G22" s="70" t="s">
        <v>107</v>
      </c>
      <c r="H22" s="224"/>
      <c r="I22" s="70"/>
      <c r="J22" s="71"/>
      <c r="K22" s="219">
        <v>15071.04</v>
      </c>
      <c r="L22" s="57"/>
      <c r="M22" s="219"/>
      <c r="N22" s="60"/>
      <c r="O22" s="219"/>
      <c r="P22" s="60"/>
      <c r="Q22" s="219"/>
      <c r="R22" s="73"/>
      <c r="S22" s="219">
        <f t="shared" si="1"/>
        <v>15071.04</v>
      </c>
      <c r="T22" s="77"/>
      <c r="U22" s="90"/>
      <c r="V22" s="219"/>
      <c r="W22" s="73"/>
      <c r="X22" s="212"/>
      <c r="Y22" s="74"/>
      <c r="Z22" s="123"/>
      <c r="AA22" s="225"/>
      <c r="AB22" s="213">
        <f t="shared" si="2"/>
        <v>0</v>
      </c>
      <c r="AC22" s="221"/>
      <c r="AD22" s="72"/>
      <c r="AE22" s="226"/>
      <c r="AF22" s="6"/>
    </row>
    <row r="23" spans="1:32" ht="13.5" thickBot="1" x14ac:dyDescent="0.25">
      <c r="A23" s="5"/>
      <c r="B23" s="82"/>
      <c r="C23" s="84">
        <f t="shared" si="0"/>
        <v>11</v>
      </c>
      <c r="D23" s="69"/>
      <c r="E23" s="170" t="s">
        <v>88</v>
      </c>
      <c r="F23" s="223"/>
      <c r="G23" s="70" t="s">
        <v>108</v>
      </c>
      <c r="H23" s="224"/>
      <c r="I23" s="70"/>
      <c r="J23" s="71"/>
      <c r="K23" s="219">
        <v>15071.04</v>
      </c>
      <c r="L23" s="57"/>
      <c r="M23" s="219">
        <v>7372.33</v>
      </c>
      <c r="N23" s="60"/>
      <c r="O23" s="219"/>
      <c r="P23" s="60"/>
      <c r="Q23" s="219"/>
      <c r="R23" s="73"/>
      <c r="S23" s="219">
        <f t="shared" si="1"/>
        <v>22443.370000000003</v>
      </c>
      <c r="T23" s="77"/>
      <c r="U23" s="90"/>
      <c r="V23" s="219">
        <f>13.8+31.05</f>
        <v>44.85</v>
      </c>
      <c r="W23" s="73"/>
      <c r="X23" s="212"/>
      <c r="Y23" s="74"/>
      <c r="Z23" s="123"/>
      <c r="AA23" s="225"/>
      <c r="AB23" s="213">
        <f t="shared" si="2"/>
        <v>44.85</v>
      </c>
      <c r="AC23" s="221"/>
      <c r="AD23" s="72"/>
      <c r="AE23" s="226"/>
      <c r="AF23" s="6"/>
    </row>
    <row r="24" spans="1:32" ht="13.5" thickBot="1" x14ac:dyDescent="0.25">
      <c r="A24" s="5"/>
      <c r="B24" s="82"/>
      <c r="C24" s="84">
        <f t="shared" si="0"/>
        <v>12</v>
      </c>
      <c r="D24" s="69"/>
      <c r="E24" s="170" t="s">
        <v>84</v>
      </c>
      <c r="F24" s="223"/>
      <c r="G24" s="70" t="s">
        <v>109</v>
      </c>
      <c r="H24" s="224"/>
      <c r="I24" s="70"/>
      <c r="J24" s="71"/>
      <c r="K24" s="219">
        <v>15071.04</v>
      </c>
      <c r="L24" s="57"/>
      <c r="M24" s="219"/>
      <c r="N24" s="60"/>
      <c r="O24" s="219"/>
      <c r="P24" s="60"/>
      <c r="Q24" s="219"/>
      <c r="R24" s="73"/>
      <c r="S24" s="219">
        <f t="shared" si="1"/>
        <v>15071.04</v>
      </c>
      <c r="T24" s="77"/>
      <c r="U24" s="90"/>
      <c r="V24" s="219">
        <f>262+589.5</f>
        <v>851.5</v>
      </c>
      <c r="W24" s="73"/>
      <c r="X24" s="212"/>
      <c r="Y24" s="74"/>
      <c r="Z24" s="123"/>
      <c r="AA24" s="225"/>
      <c r="AB24" s="213">
        <f t="shared" si="2"/>
        <v>851.5</v>
      </c>
      <c r="AC24" s="221"/>
      <c r="AD24" s="72"/>
      <c r="AE24" s="226"/>
      <c r="AF24" s="6"/>
    </row>
    <row r="25" spans="1:32" ht="13.5" thickBot="1" x14ac:dyDescent="0.25">
      <c r="A25" s="5"/>
      <c r="B25" s="82"/>
      <c r="C25" s="84">
        <f t="shared" si="0"/>
        <v>13</v>
      </c>
      <c r="D25" s="69"/>
      <c r="E25" s="170" t="s">
        <v>89</v>
      </c>
      <c r="F25" s="223"/>
      <c r="G25" s="70" t="s">
        <v>110</v>
      </c>
      <c r="H25" s="224"/>
      <c r="I25" s="70"/>
      <c r="J25" s="71"/>
      <c r="K25" s="219">
        <v>15071.01</v>
      </c>
      <c r="L25" s="57"/>
      <c r="M25" s="219"/>
      <c r="N25" s="60"/>
      <c r="O25" s="219"/>
      <c r="P25" s="60"/>
      <c r="Q25" s="219"/>
      <c r="R25" s="73"/>
      <c r="S25" s="219">
        <f t="shared" si="1"/>
        <v>15071.01</v>
      </c>
      <c r="T25" s="77"/>
      <c r="U25" s="90"/>
      <c r="V25" s="219"/>
      <c r="W25" s="73"/>
      <c r="X25" s="212"/>
      <c r="Y25" s="74"/>
      <c r="Z25" s="123"/>
      <c r="AA25" s="225"/>
      <c r="AB25" s="213">
        <f t="shared" si="2"/>
        <v>0</v>
      </c>
      <c r="AC25" s="221"/>
      <c r="AD25" s="72"/>
      <c r="AE25" s="226"/>
      <c r="AF25" s="6"/>
    </row>
    <row r="26" spans="1:32" ht="13.5" thickBot="1" x14ac:dyDescent="0.25">
      <c r="A26" s="5"/>
      <c r="B26" s="82"/>
      <c r="C26" s="84">
        <f t="shared" si="0"/>
        <v>14</v>
      </c>
      <c r="D26" s="69"/>
      <c r="E26" s="170" t="s">
        <v>90</v>
      </c>
      <c r="F26" s="223"/>
      <c r="G26" s="70" t="s">
        <v>111</v>
      </c>
      <c r="H26" s="224"/>
      <c r="I26" s="70"/>
      <c r="J26" s="71"/>
      <c r="K26" s="219">
        <v>15071.04</v>
      </c>
      <c r="L26" s="57"/>
      <c r="M26" s="219">
        <v>1320.58</v>
      </c>
      <c r="N26" s="60"/>
      <c r="O26" s="219"/>
      <c r="P26" s="60"/>
      <c r="Q26" s="219"/>
      <c r="R26" s="73"/>
      <c r="S26" s="219">
        <f t="shared" si="1"/>
        <v>16391.620000000003</v>
      </c>
      <c r="T26" s="77"/>
      <c r="U26" s="90"/>
      <c r="V26" s="219"/>
      <c r="W26" s="73"/>
      <c r="X26" s="212"/>
      <c r="Y26" s="74"/>
      <c r="Z26" s="123"/>
      <c r="AA26" s="225"/>
      <c r="AB26" s="213">
        <f t="shared" si="2"/>
        <v>0</v>
      </c>
      <c r="AC26" s="221"/>
      <c r="AD26" s="72"/>
      <c r="AE26" s="226"/>
      <c r="AF26" s="6"/>
    </row>
    <row r="27" spans="1:32" ht="13.5" thickBot="1" x14ac:dyDescent="0.25">
      <c r="A27" s="5"/>
      <c r="B27" s="82"/>
      <c r="C27" s="84">
        <f t="shared" si="0"/>
        <v>15</v>
      </c>
      <c r="D27" s="69"/>
      <c r="E27" s="170" t="s">
        <v>88</v>
      </c>
      <c r="F27" s="223"/>
      <c r="G27" s="70" t="s">
        <v>112</v>
      </c>
      <c r="H27" s="224"/>
      <c r="I27" s="70" t="s">
        <v>153</v>
      </c>
      <c r="J27" s="71"/>
      <c r="K27" s="219">
        <v>1539.51</v>
      </c>
      <c r="L27" s="57"/>
      <c r="M27" s="219"/>
      <c r="N27" s="60"/>
      <c r="O27" s="219"/>
      <c r="P27" s="60"/>
      <c r="Q27" s="219"/>
      <c r="R27" s="73"/>
      <c r="S27" s="219">
        <f t="shared" si="1"/>
        <v>1539.51</v>
      </c>
      <c r="T27" s="77"/>
      <c r="U27" s="90"/>
      <c r="V27" s="219"/>
      <c r="W27" s="73"/>
      <c r="X27" s="212"/>
      <c r="Y27" s="74"/>
      <c r="Z27" s="123"/>
      <c r="AA27" s="225"/>
      <c r="AB27" s="213">
        <f t="shared" si="2"/>
        <v>0</v>
      </c>
      <c r="AC27" s="221"/>
      <c r="AD27" s="72"/>
      <c r="AE27" s="226"/>
      <c r="AF27" s="6"/>
    </row>
    <row r="28" spans="1:32" ht="13.5" thickBot="1" x14ac:dyDescent="0.25">
      <c r="A28" s="5"/>
      <c r="B28" s="82"/>
      <c r="C28" s="84">
        <f t="shared" si="0"/>
        <v>16</v>
      </c>
      <c r="D28" s="69"/>
      <c r="E28" s="170" t="s">
        <v>88</v>
      </c>
      <c r="F28" s="223"/>
      <c r="G28" s="70" t="s">
        <v>113</v>
      </c>
      <c r="H28" s="224"/>
      <c r="I28" s="70"/>
      <c r="J28" s="71"/>
      <c r="K28" s="219">
        <v>15071.04</v>
      </c>
      <c r="L28" s="57"/>
      <c r="M28" s="219"/>
      <c r="N28" s="60"/>
      <c r="O28" s="219"/>
      <c r="P28" s="60"/>
      <c r="Q28" s="219"/>
      <c r="R28" s="73"/>
      <c r="S28" s="219">
        <f t="shared" si="1"/>
        <v>15071.04</v>
      </c>
      <c r="T28" s="77"/>
      <c r="U28" s="90"/>
      <c r="V28" s="219"/>
      <c r="W28" s="73"/>
      <c r="X28" s="212"/>
      <c r="Y28" s="74"/>
      <c r="Z28" s="123"/>
      <c r="AA28" s="225"/>
      <c r="AB28" s="213">
        <f t="shared" si="2"/>
        <v>0</v>
      </c>
      <c r="AC28" s="221"/>
      <c r="AD28" s="72"/>
      <c r="AE28" s="226"/>
      <c r="AF28" s="6"/>
    </row>
    <row r="29" spans="1:32" ht="13.5" thickBot="1" x14ac:dyDescent="0.25">
      <c r="A29" s="5"/>
      <c r="B29" s="82"/>
      <c r="C29" s="84">
        <f t="shared" si="0"/>
        <v>17</v>
      </c>
      <c r="D29" s="69"/>
      <c r="E29" s="170" t="s">
        <v>84</v>
      </c>
      <c r="F29" s="223"/>
      <c r="G29" s="70" t="s">
        <v>114</v>
      </c>
      <c r="H29" s="224"/>
      <c r="I29" s="169" t="s">
        <v>152</v>
      </c>
      <c r="J29" s="71"/>
      <c r="K29" s="219">
        <v>13572.04</v>
      </c>
      <c r="L29" s="57"/>
      <c r="M29" s="219">
        <v>1605.27</v>
      </c>
      <c r="N29" s="60"/>
      <c r="O29" s="219"/>
      <c r="P29" s="60"/>
      <c r="Q29" s="219"/>
      <c r="R29" s="73"/>
      <c r="S29" s="219">
        <f t="shared" si="1"/>
        <v>15177.310000000001</v>
      </c>
      <c r="T29" s="77"/>
      <c r="U29" s="90"/>
      <c r="V29" s="219">
        <f>30+67.5</f>
        <v>97.5</v>
      </c>
      <c r="W29" s="73"/>
      <c r="X29" s="212"/>
      <c r="Y29" s="74"/>
      <c r="Z29" s="123">
        <v>67</v>
      </c>
      <c r="AA29" s="225"/>
      <c r="AB29" s="213">
        <f t="shared" si="2"/>
        <v>164.5</v>
      </c>
      <c r="AC29" s="221"/>
      <c r="AD29" s="72"/>
      <c r="AE29" s="226"/>
      <c r="AF29" s="6"/>
    </row>
    <row r="30" spans="1:32" ht="13.5" thickBot="1" x14ac:dyDescent="0.25">
      <c r="A30" s="5"/>
      <c r="B30" s="82"/>
      <c r="C30" s="84">
        <f t="shared" si="0"/>
        <v>18</v>
      </c>
      <c r="D30" s="69"/>
      <c r="E30" s="170" t="s">
        <v>83</v>
      </c>
      <c r="F30" s="223"/>
      <c r="G30" s="70" t="s">
        <v>115</v>
      </c>
      <c r="H30" s="224"/>
      <c r="I30" s="169" t="s">
        <v>152</v>
      </c>
      <c r="J30" s="71"/>
      <c r="K30" s="219">
        <v>13572.04</v>
      </c>
      <c r="L30" s="57"/>
      <c r="M30" s="219"/>
      <c r="N30" s="60"/>
      <c r="O30" s="219"/>
      <c r="P30" s="60"/>
      <c r="Q30" s="219"/>
      <c r="R30" s="73"/>
      <c r="S30" s="219">
        <f t="shared" si="1"/>
        <v>13572.04</v>
      </c>
      <c r="T30" s="77"/>
      <c r="U30" s="90"/>
      <c r="V30" s="219"/>
      <c r="W30" s="73"/>
      <c r="X30" s="212"/>
      <c r="Y30" s="74"/>
      <c r="Z30" s="123"/>
      <c r="AA30" s="225"/>
      <c r="AB30" s="213">
        <f t="shared" si="2"/>
        <v>0</v>
      </c>
      <c r="AC30" s="221"/>
      <c r="AD30" s="72"/>
      <c r="AE30" s="226"/>
      <c r="AF30" s="6"/>
    </row>
    <row r="31" spans="1:32" ht="13.5" thickBot="1" x14ac:dyDescent="0.25">
      <c r="A31" s="5"/>
      <c r="B31" s="82"/>
      <c r="C31" s="84">
        <f t="shared" si="0"/>
        <v>19</v>
      </c>
      <c r="D31" s="69"/>
      <c r="E31" s="170" t="s">
        <v>83</v>
      </c>
      <c r="F31" s="223"/>
      <c r="G31" s="70" t="s">
        <v>116</v>
      </c>
      <c r="H31" s="224"/>
      <c r="I31" s="169" t="s">
        <v>152</v>
      </c>
      <c r="J31" s="71"/>
      <c r="K31" s="219">
        <v>13572.04</v>
      </c>
      <c r="L31" s="57"/>
      <c r="M31" s="219">
        <v>2838.99</v>
      </c>
      <c r="N31" s="60"/>
      <c r="O31" s="219"/>
      <c r="P31" s="60"/>
      <c r="Q31" s="219"/>
      <c r="R31" s="73"/>
      <c r="S31" s="219">
        <f t="shared" si="1"/>
        <v>16411.03</v>
      </c>
      <c r="T31" s="77"/>
      <c r="U31" s="90"/>
      <c r="V31" s="219">
        <f>287.4+646.65</f>
        <v>934.05</v>
      </c>
      <c r="W31" s="73"/>
      <c r="X31" s="212"/>
      <c r="Y31" s="74"/>
      <c r="Z31" s="123"/>
      <c r="AA31" s="225"/>
      <c r="AB31" s="213">
        <f t="shared" si="2"/>
        <v>934.05</v>
      </c>
      <c r="AC31" s="221"/>
      <c r="AD31" s="72">
        <v>1035</v>
      </c>
      <c r="AE31" s="226"/>
      <c r="AF31" s="6"/>
    </row>
    <row r="32" spans="1:32" ht="13.5" thickBot="1" x14ac:dyDescent="0.25">
      <c r="A32" s="5"/>
      <c r="B32" s="82"/>
      <c r="C32" s="84">
        <f t="shared" si="0"/>
        <v>20</v>
      </c>
      <c r="D32" s="69"/>
      <c r="E32" s="170" t="s">
        <v>91</v>
      </c>
      <c r="F32" s="223"/>
      <c r="G32" s="70" t="s">
        <v>117</v>
      </c>
      <c r="H32" s="224"/>
      <c r="I32" s="70"/>
      <c r="J32" s="71"/>
      <c r="K32" s="219">
        <v>15071.04</v>
      </c>
      <c r="L32" s="57"/>
      <c r="M32" s="219">
        <v>7372.33</v>
      </c>
      <c r="N32" s="60"/>
      <c r="O32" s="219"/>
      <c r="P32" s="60"/>
      <c r="Q32" s="219"/>
      <c r="R32" s="73"/>
      <c r="S32" s="219">
        <f t="shared" si="1"/>
        <v>22443.370000000003</v>
      </c>
      <c r="T32" s="77"/>
      <c r="U32" s="90"/>
      <c r="V32" s="219"/>
      <c r="W32" s="73"/>
      <c r="X32" s="212"/>
      <c r="Y32" s="74"/>
      <c r="Z32" s="123"/>
      <c r="AA32" s="225"/>
      <c r="AB32" s="213">
        <f t="shared" si="2"/>
        <v>0</v>
      </c>
      <c r="AC32" s="221"/>
      <c r="AD32" s="72"/>
      <c r="AE32" s="226"/>
      <c r="AF32" s="6"/>
    </row>
    <row r="33" spans="1:32" ht="13.5" thickBot="1" x14ac:dyDescent="0.25">
      <c r="A33" s="5"/>
      <c r="B33" s="82"/>
      <c r="C33" s="84">
        <f t="shared" si="0"/>
        <v>21</v>
      </c>
      <c r="D33" s="69"/>
      <c r="E33" s="170" t="s">
        <v>91</v>
      </c>
      <c r="F33" s="223"/>
      <c r="G33" s="70" t="s">
        <v>118</v>
      </c>
      <c r="H33" s="224"/>
      <c r="I33" s="70"/>
      <c r="J33" s="71"/>
      <c r="K33" s="219">
        <v>15071.04</v>
      </c>
      <c r="L33" s="57"/>
      <c r="M33" s="219"/>
      <c r="N33" s="60"/>
      <c r="O33" s="219"/>
      <c r="P33" s="60"/>
      <c r="Q33" s="219"/>
      <c r="R33" s="73"/>
      <c r="S33" s="219">
        <f t="shared" si="1"/>
        <v>15071.04</v>
      </c>
      <c r="T33" s="77"/>
      <c r="U33" s="90"/>
      <c r="V33" s="219">
        <f>252+567</f>
        <v>819</v>
      </c>
      <c r="W33" s="73"/>
      <c r="X33" s="212"/>
      <c r="Y33" s="74"/>
      <c r="Z33" s="123"/>
      <c r="AA33" s="225"/>
      <c r="AB33" s="213">
        <f t="shared" si="2"/>
        <v>819</v>
      </c>
      <c r="AC33" s="221"/>
      <c r="AD33" s="72"/>
      <c r="AE33" s="226"/>
      <c r="AF33" s="6"/>
    </row>
    <row r="34" spans="1:32" ht="13.5" thickBot="1" x14ac:dyDescent="0.25">
      <c r="A34" s="5"/>
      <c r="B34" s="82"/>
      <c r="C34" s="84">
        <f t="shared" si="0"/>
        <v>22</v>
      </c>
      <c r="D34" s="69"/>
      <c r="E34" s="170" t="s">
        <v>92</v>
      </c>
      <c r="F34" s="223"/>
      <c r="G34" s="70" t="s">
        <v>119</v>
      </c>
      <c r="H34" s="224"/>
      <c r="I34" s="169" t="s">
        <v>152</v>
      </c>
      <c r="J34" s="71"/>
      <c r="K34" s="219">
        <v>13572.04</v>
      </c>
      <c r="L34" s="57"/>
      <c r="M34" s="219"/>
      <c r="N34" s="60"/>
      <c r="O34" s="219"/>
      <c r="P34" s="60"/>
      <c r="Q34" s="219"/>
      <c r="R34" s="73"/>
      <c r="S34" s="219">
        <f t="shared" si="1"/>
        <v>13572.04</v>
      </c>
      <c r="T34" s="77"/>
      <c r="U34" s="90"/>
      <c r="V34" s="219">
        <f>215.8+485.55</f>
        <v>701.35</v>
      </c>
      <c r="W34" s="73"/>
      <c r="X34" s="212">
        <v>2</v>
      </c>
      <c r="Y34" s="74"/>
      <c r="Z34" s="123"/>
      <c r="AA34" s="225"/>
      <c r="AB34" s="213">
        <f t="shared" si="2"/>
        <v>703.35</v>
      </c>
      <c r="AC34" s="221"/>
      <c r="AD34" s="72"/>
      <c r="AE34" s="226"/>
      <c r="AF34" s="6"/>
    </row>
    <row r="35" spans="1:32" ht="13.5" thickBot="1" x14ac:dyDescent="0.25">
      <c r="A35" s="5"/>
      <c r="B35" s="82"/>
      <c r="C35" s="84">
        <f t="shared" si="0"/>
        <v>23</v>
      </c>
      <c r="D35" s="69"/>
      <c r="E35" s="170" t="s">
        <v>84</v>
      </c>
      <c r="F35" s="223"/>
      <c r="G35" s="70" t="s">
        <v>120</v>
      </c>
      <c r="H35" s="224"/>
      <c r="I35" s="70" t="s">
        <v>153</v>
      </c>
      <c r="J35" s="71"/>
      <c r="K35" s="219">
        <v>1539.51</v>
      </c>
      <c r="L35" s="57"/>
      <c r="M35" s="219"/>
      <c r="N35" s="60"/>
      <c r="O35" s="219"/>
      <c r="P35" s="60"/>
      <c r="Q35" s="219"/>
      <c r="R35" s="73"/>
      <c r="S35" s="219">
        <f t="shared" si="1"/>
        <v>1539.51</v>
      </c>
      <c r="T35" s="77"/>
      <c r="U35" s="90"/>
      <c r="V35" s="219">
        <f>19.4+43.65</f>
        <v>63.05</v>
      </c>
      <c r="W35" s="73"/>
      <c r="X35" s="212"/>
      <c r="Y35" s="74"/>
      <c r="Z35" s="123"/>
      <c r="AA35" s="225"/>
      <c r="AB35" s="213">
        <f t="shared" si="2"/>
        <v>63.05</v>
      </c>
      <c r="AC35" s="221"/>
      <c r="AD35" s="72"/>
      <c r="AE35" s="226"/>
      <c r="AF35" s="6"/>
    </row>
    <row r="36" spans="1:32" ht="13.5" thickBot="1" x14ac:dyDescent="0.25">
      <c r="A36" s="5"/>
      <c r="B36" s="82"/>
      <c r="C36" s="84">
        <f t="shared" si="0"/>
        <v>24</v>
      </c>
      <c r="D36" s="69"/>
      <c r="E36" s="170" t="s">
        <v>83</v>
      </c>
      <c r="F36" s="223"/>
      <c r="G36" s="70" t="s">
        <v>120</v>
      </c>
      <c r="H36" s="224"/>
      <c r="I36" s="70" t="s">
        <v>153</v>
      </c>
      <c r="J36" s="71"/>
      <c r="K36" s="219">
        <v>1539.51</v>
      </c>
      <c r="L36" s="57"/>
      <c r="M36" s="219"/>
      <c r="N36" s="60"/>
      <c r="O36" s="219"/>
      <c r="P36" s="60"/>
      <c r="Q36" s="219"/>
      <c r="R36" s="73"/>
      <c r="S36" s="219">
        <f t="shared" si="1"/>
        <v>1539.51</v>
      </c>
      <c r="T36" s="77"/>
      <c r="U36" s="90"/>
      <c r="V36" s="219"/>
      <c r="W36" s="73"/>
      <c r="X36" s="212"/>
      <c r="Y36" s="74"/>
      <c r="Z36" s="123"/>
      <c r="AA36" s="225"/>
      <c r="AB36" s="213">
        <f t="shared" si="2"/>
        <v>0</v>
      </c>
      <c r="AC36" s="221"/>
      <c r="AD36" s="72"/>
      <c r="AE36" s="226"/>
      <c r="AF36" s="6"/>
    </row>
    <row r="37" spans="1:32" ht="13.5" thickBot="1" x14ac:dyDescent="0.25">
      <c r="A37" s="5"/>
      <c r="B37" s="82"/>
      <c r="C37" s="84">
        <f t="shared" si="0"/>
        <v>25</v>
      </c>
      <c r="D37" s="69"/>
      <c r="E37" s="170" t="s">
        <v>88</v>
      </c>
      <c r="F37" s="223"/>
      <c r="G37" s="70" t="s">
        <v>121</v>
      </c>
      <c r="H37" s="224"/>
      <c r="I37" s="169" t="s">
        <v>152</v>
      </c>
      <c r="J37" s="71"/>
      <c r="K37" s="219">
        <v>13572.04</v>
      </c>
      <c r="L37" s="57"/>
      <c r="M37" s="219">
        <v>2838.99</v>
      </c>
      <c r="N37" s="60"/>
      <c r="O37" s="219"/>
      <c r="P37" s="60"/>
      <c r="Q37" s="219"/>
      <c r="R37" s="73"/>
      <c r="S37" s="219">
        <f t="shared" si="1"/>
        <v>16411.03</v>
      </c>
      <c r="T37" s="77"/>
      <c r="U37" s="90"/>
      <c r="V37" s="219"/>
      <c r="W37" s="73"/>
      <c r="X37" s="212"/>
      <c r="Y37" s="74"/>
      <c r="Z37" s="123"/>
      <c r="AA37" s="225"/>
      <c r="AB37" s="213">
        <f t="shared" si="2"/>
        <v>0</v>
      </c>
      <c r="AC37" s="221"/>
      <c r="AD37" s="72"/>
      <c r="AE37" s="226"/>
      <c r="AF37" s="6"/>
    </row>
    <row r="38" spans="1:32" ht="13.5" thickBot="1" x14ac:dyDescent="0.25">
      <c r="A38" s="5"/>
      <c r="B38" s="82"/>
      <c r="C38" s="84">
        <f t="shared" si="0"/>
        <v>26</v>
      </c>
      <c r="D38" s="69"/>
      <c r="E38" s="170" t="s">
        <v>94</v>
      </c>
      <c r="F38" s="223"/>
      <c r="G38" s="70" t="s">
        <v>122</v>
      </c>
      <c r="H38" s="224"/>
      <c r="I38" s="70" t="s">
        <v>153</v>
      </c>
      <c r="J38" s="71"/>
      <c r="K38" s="219">
        <v>1539.51</v>
      </c>
      <c r="L38" s="57"/>
      <c r="M38" s="219">
        <v>872.74</v>
      </c>
      <c r="N38" s="60"/>
      <c r="O38" s="219"/>
      <c r="P38" s="60"/>
      <c r="Q38" s="219"/>
      <c r="R38" s="73"/>
      <c r="S38" s="219">
        <f t="shared" si="1"/>
        <v>2412.25</v>
      </c>
      <c r="T38" s="77"/>
      <c r="U38" s="90"/>
      <c r="V38" s="219">
        <f>10.4+23.4</f>
        <v>33.799999999999997</v>
      </c>
      <c r="W38" s="73"/>
      <c r="X38" s="212"/>
      <c r="Y38" s="74"/>
      <c r="Z38" s="123"/>
      <c r="AA38" s="225"/>
      <c r="AB38" s="213">
        <f t="shared" si="2"/>
        <v>33.799999999999997</v>
      </c>
      <c r="AC38" s="221"/>
      <c r="AD38" s="72"/>
      <c r="AE38" s="226"/>
      <c r="AF38" s="6"/>
    </row>
    <row r="39" spans="1:32" ht="13.5" thickBot="1" x14ac:dyDescent="0.25">
      <c r="A39" s="5"/>
      <c r="B39" s="82"/>
      <c r="C39" s="84">
        <f t="shared" si="0"/>
        <v>27</v>
      </c>
      <c r="D39" s="69"/>
      <c r="E39" s="170" t="s">
        <v>95</v>
      </c>
      <c r="F39" s="223"/>
      <c r="G39" s="70" t="s">
        <v>123</v>
      </c>
      <c r="H39" s="224"/>
      <c r="I39" s="169" t="s">
        <v>152</v>
      </c>
      <c r="J39" s="71"/>
      <c r="K39" s="219">
        <v>13572.04</v>
      </c>
      <c r="L39" s="57"/>
      <c r="M39" s="219"/>
      <c r="N39" s="60"/>
      <c r="O39" s="219"/>
      <c r="P39" s="60"/>
      <c r="Q39" s="219">
        <v>6840.15</v>
      </c>
      <c r="R39" s="73"/>
      <c r="S39" s="219">
        <f t="shared" si="1"/>
        <v>20412.190000000002</v>
      </c>
      <c r="T39" s="77"/>
      <c r="U39" s="90"/>
      <c r="V39" s="219">
        <f>341.2+767.7</f>
        <v>1108.9000000000001</v>
      </c>
      <c r="W39" s="73"/>
      <c r="X39" s="212"/>
      <c r="Y39" s="74"/>
      <c r="Z39" s="123"/>
      <c r="AA39" s="225"/>
      <c r="AB39" s="213">
        <f t="shared" si="2"/>
        <v>1108.9000000000001</v>
      </c>
      <c r="AC39" s="221"/>
      <c r="AD39" s="72"/>
      <c r="AE39" s="226"/>
      <c r="AF39" s="6"/>
    </row>
    <row r="40" spans="1:32" ht="13.5" thickBot="1" x14ac:dyDescent="0.25">
      <c r="A40" s="5"/>
      <c r="B40" s="82"/>
      <c r="C40" s="84">
        <f t="shared" si="0"/>
        <v>28</v>
      </c>
      <c r="D40" s="69"/>
      <c r="E40" s="170" t="s">
        <v>92</v>
      </c>
      <c r="F40" s="223"/>
      <c r="G40" s="70" t="s">
        <v>124</v>
      </c>
      <c r="H40" s="224"/>
      <c r="I40" s="70" t="s">
        <v>154</v>
      </c>
      <c r="J40" s="71"/>
      <c r="K40" s="219">
        <v>4395.72</v>
      </c>
      <c r="L40" s="57"/>
      <c r="M40" s="219"/>
      <c r="N40" s="60"/>
      <c r="O40" s="219"/>
      <c r="P40" s="60"/>
      <c r="Q40" s="219">
        <v>1032.06</v>
      </c>
      <c r="R40" s="73"/>
      <c r="S40" s="219">
        <f t="shared" si="1"/>
        <v>5427.7800000000007</v>
      </c>
      <c r="T40" s="77"/>
      <c r="U40" s="90"/>
      <c r="V40" s="219">
        <f>636.8+1432.8</f>
        <v>2069.6</v>
      </c>
      <c r="W40" s="73"/>
      <c r="X40" s="212"/>
      <c r="Y40" s="74"/>
      <c r="Z40" s="123"/>
      <c r="AA40" s="225"/>
      <c r="AB40" s="213">
        <f>SUM(V40:Z40)</f>
        <v>2069.6</v>
      </c>
      <c r="AC40" s="221"/>
      <c r="AD40" s="72"/>
      <c r="AE40" s="226"/>
      <c r="AF40" s="6"/>
    </row>
    <row r="41" spans="1:32" ht="13.5" thickBot="1" x14ac:dyDescent="0.25">
      <c r="A41" s="5"/>
      <c r="B41" s="82"/>
      <c r="C41" s="84">
        <f t="shared" si="0"/>
        <v>29</v>
      </c>
      <c r="D41" s="69"/>
      <c r="E41" s="170" t="s">
        <v>95</v>
      </c>
      <c r="F41" s="223"/>
      <c r="G41" s="70" t="s">
        <v>125</v>
      </c>
      <c r="H41" s="224"/>
      <c r="I41" s="70"/>
      <c r="J41" s="71"/>
      <c r="K41" s="219">
        <v>15071.04</v>
      </c>
      <c r="L41" s="57"/>
      <c r="M41" s="219">
        <v>7823.38</v>
      </c>
      <c r="N41" s="60"/>
      <c r="O41" s="219"/>
      <c r="P41" s="60"/>
      <c r="Q41" s="219"/>
      <c r="R41" s="73"/>
      <c r="S41" s="219">
        <f t="shared" si="1"/>
        <v>22894.420000000002</v>
      </c>
      <c r="T41" s="77"/>
      <c r="U41" s="90"/>
      <c r="V41" s="219"/>
      <c r="W41" s="73"/>
      <c r="X41" s="212"/>
      <c r="Y41" s="74"/>
      <c r="Z41" s="123"/>
      <c r="AA41" s="225"/>
      <c r="AB41" s="213">
        <f t="shared" si="2"/>
        <v>0</v>
      </c>
      <c r="AC41" s="221"/>
      <c r="AD41" s="72"/>
      <c r="AE41" s="226"/>
      <c r="AF41" s="6"/>
    </row>
    <row r="42" spans="1:32" ht="13.5" thickBot="1" x14ac:dyDescent="0.25">
      <c r="A42" s="5"/>
      <c r="B42" s="82"/>
      <c r="C42" s="84">
        <f t="shared" si="0"/>
        <v>30</v>
      </c>
      <c r="D42" s="69"/>
      <c r="E42" s="170" t="s">
        <v>92</v>
      </c>
      <c r="F42" s="223"/>
      <c r="G42" s="70" t="s">
        <v>126</v>
      </c>
      <c r="H42" s="224"/>
      <c r="I42" s="70"/>
      <c r="J42" s="71"/>
      <c r="K42" s="219">
        <v>15071.04</v>
      </c>
      <c r="L42" s="57"/>
      <c r="M42" s="219">
        <v>451.05</v>
      </c>
      <c r="N42" s="60"/>
      <c r="O42" s="219"/>
      <c r="P42" s="60"/>
      <c r="Q42" s="219"/>
      <c r="R42" s="73"/>
      <c r="S42" s="219">
        <f t="shared" si="1"/>
        <v>15522.09</v>
      </c>
      <c r="T42" s="77"/>
      <c r="U42" s="90"/>
      <c r="V42" s="219"/>
      <c r="W42" s="73"/>
      <c r="X42" s="212"/>
      <c r="Y42" s="74"/>
      <c r="Z42" s="123"/>
      <c r="AA42" s="225"/>
      <c r="AB42" s="213">
        <f t="shared" si="2"/>
        <v>0</v>
      </c>
      <c r="AC42" s="221"/>
      <c r="AD42" s="72"/>
      <c r="AE42" s="226"/>
      <c r="AF42" s="6"/>
    </row>
    <row r="43" spans="1:32" ht="13.5" thickBot="1" x14ac:dyDescent="0.25">
      <c r="A43" s="5"/>
      <c r="B43" s="82"/>
      <c r="C43" s="84">
        <f t="shared" si="0"/>
        <v>31</v>
      </c>
      <c r="D43" s="69"/>
      <c r="E43" s="170" t="s">
        <v>91</v>
      </c>
      <c r="F43" s="223"/>
      <c r="G43" s="70" t="s">
        <v>126</v>
      </c>
      <c r="H43" s="224"/>
      <c r="I43" s="70" t="s">
        <v>153</v>
      </c>
      <c r="J43" s="71"/>
      <c r="K43" s="219">
        <v>1539.51</v>
      </c>
      <c r="L43" s="57"/>
      <c r="M43" s="219"/>
      <c r="N43" s="60"/>
      <c r="O43" s="219"/>
      <c r="P43" s="60"/>
      <c r="Q43" s="219"/>
      <c r="R43" s="73"/>
      <c r="S43" s="219">
        <f t="shared" si="1"/>
        <v>1539.51</v>
      </c>
      <c r="T43" s="77"/>
      <c r="U43" s="90"/>
      <c r="V43" s="219">
        <f>31.95+14.2</f>
        <v>46.15</v>
      </c>
      <c r="W43" s="73"/>
      <c r="X43" s="212"/>
      <c r="Y43" s="74"/>
      <c r="Z43" s="123"/>
      <c r="AA43" s="225"/>
      <c r="AB43" s="213">
        <f t="shared" si="2"/>
        <v>46.15</v>
      </c>
      <c r="AC43" s="221"/>
      <c r="AD43" s="72"/>
      <c r="AE43" s="226"/>
      <c r="AF43" s="6"/>
    </row>
    <row r="44" spans="1:32" ht="13.5" thickBot="1" x14ac:dyDescent="0.25">
      <c r="A44" s="5"/>
      <c r="B44" s="82"/>
      <c r="C44" s="84">
        <f t="shared" si="0"/>
        <v>32</v>
      </c>
      <c r="D44" s="69"/>
      <c r="E44" s="170" t="s">
        <v>87</v>
      </c>
      <c r="F44" s="223"/>
      <c r="G44" s="70" t="s">
        <v>127</v>
      </c>
      <c r="H44" s="224"/>
      <c r="I44" s="169" t="s">
        <v>152</v>
      </c>
      <c r="J44" s="71"/>
      <c r="K44" s="219">
        <v>13572.04</v>
      </c>
      <c r="L44" s="57"/>
      <c r="M44" s="219"/>
      <c r="N44" s="60"/>
      <c r="O44" s="219"/>
      <c r="P44" s="60"/>
      <c r="Q44" s="219"/>
      <c r="R44" s="73"/>
      <c r="S44" s="219">
        <f t="shared" si="1"/>
        <v>13572.04</v>
      </c>
      <c r="T44" s="77"/>
      <c r="U44" s="90"/>
      <c r="V44" s="219">
        <f>412+927</f>
        <v>1339</v>
      </c>
      <c r="W44" s="73"/>
      <c r="X44" s="212">
        <v>27</v>
      </c>
      <c r="Y44" s="74"/>
      <c r="Z44" s="123"/>
      <c r="AA44" s="225"/>
      <c r="AB44" s="213">
        <f t="shared" si="2"/>
        <v>1366</v>
      </c>
      <c r="AC44" s="221"/>
      <c r="AD44" s="72"/>
      <c r="AE44" s="226"/>
      <c r="AF44" s="6"/>
    </row>
    <row r="45" spans="1:32" ht="13.5" thickBot="1" x14ac:dyDescent="0.25">
      <c r="A45" s="5"/>
      <c r="B45" s="82"/>
      <c r="C45" s="84">
        <f t="shared" si="0"/>
        <v>33</v>
      </c>
      <c r="D45" s="69"/>
      <c r="E45" s="170" t="s">
        <v>86</v>
      </c>
      <c r="F45" s="223"/>
      <c r="G45" s="70" t="s">
        <v>127</v>
      </c>
      <c r="H45" s="224"/>
      <c r="I45" s="70" t="s">
        <v>153</v>
      </c>
      <c r="J45" s="71"/>
      <c r="K45" s="219">
        <v>1539.51</v>
      </c>
      <c r="L45" s="57"/>
      <c r="M45" s="219"/>
      <c r="N45" s="60"/>
      <c r="O45" s="219"/>
      <c r="P45" s="60"/>
      <c r="Q45" s="219"/>
      <c r="R45" s="73"/>
      <c r="S45" s="219">
        <f t="shared" si="1"/>
        <v>1539.51</v>
      </c>
      <c r="T45" s="77"/>
      <c r="U45" s="90"/>
      <c r="V45" s="219">
        <f>6.4+112.2</f>
        <v>118.60000000000001</v>
      </c>
      <c r="W45" s="73"/>
      <c r="X45" s="212"/>
      <c r="Y45" s="74"/>
      <c r="Z45" s="123"/>
      <c r="AA45" s="225"/>
      <c r="AB45" s="213">
        <f t="shared" si="2"/>
        <v>118.60000000000001</v>
      </c>
      <c r="AC45" s="221"/>
      <c r="AD45" s="72"/>
      <c r="AE45" s="226"/>
      <c r="AF45" s="6"/>
    </row>
    <row r="46" spans="1:32" ht="13.5" thickBot="1" x14ac:dyDescent="0.25">
      <c r="A46" s="5"/>
      <c r="B46" s="82"/>
      <c r="C46" s="84">
        <f t="shared" si="0"/>
        <v>34</v>
      </c>
      <c r="D46" s="69"/>
      <c r="E46" s="170" t="s">
        <v>91</v>
      </c>
      <c r="F46" s="223"/>
      <c r="G46" s="70" t="s">
        <v>128</v>
      </c>
      <c r="H46" s="224"/>
      <c r="I46" s="70"/>
      <c r="J46" s="71"/>
      <c r="K46" s="219">
        <v>15071.04</v>
      </c>
      <c r="L46" s="57"/>
      <c r="M46" s="219">
        <v>1171.31</v>
      </c>
      <c r="N46" s="60"/>
      <c r="O46" s="219"/>
      <c r="P46" s="60"/>
      <c r="Q46" s="219"/>
      <c r="R46" s="73"/>
      <c r="S46" s="219">
        <f t="shared" si="1"/>
        <v>16242.35</v>
      </c>
      <c r="T46" s="77"/>
      <c r="U46" s="90"/>
      <c r="V46" s="219"/>
      <c r="W46" s="73"/>
      <c r="X46" s="212">
        <v>105</v>
      </c>
      <c r="Y46" s="74"/>
      <c r="Z46" s="123"/>
      <c r="AA46" s="225"/>
      <c r="AB46" s="213">
        <f t="shared" si="2"/>
        <v>105</v>
      </c>
      <c r="AC46" s="221"/>
      <c r="AD46" s="72"/>
      <c r="AE46" s="226"/>
      <c r="AF46" s="6"/>
    </row>
    <row r="47" spans="1:32" ht="13.5" thickBot="1" x14ac:dyDescent="0.25">
      <c r="A47" s="5"/>
      <c r="B47" s="82"/>
      <c r="C47" s="84">
        <f t="shared" si="0"/>
        <v>35</v>
      </c>
      <c r="D47" s="69"/>
      <c r="E47" s="170" t="s">
        <v>96</v>
      </c>
      <c r="F47" s="223"/>
      <c r="G47" s="70" t="s">
        <v>129</v>
      </c>
      <c r="H47" s="224"/>
      <c r="I47" s="169" t="s">
        <v>152</v>
      </c>
      <c r="J47" s="71"/>
      <c r="K47" s="219">
        <v>13572.04</v>
      </c>
      <c r="L47" s="57"/>
      <c r="M47" s="219">
        <v>2838.99</v>
      </c>
      <c r="N47" s="60"/>
      <c r="O47" s="219"/>
      <c r="P47" s="60"/>
      <c r="Q47" s="219"/>
      <c r="R47" s="73"/>
      <c r="S47" s="219">
        <f t="shared" si="1"/>
        <v>16411.03</v>
      </c>
      <c r="T47" s="77"/>
      <c r="U47" s="90"/>
      <c r="V47" s="219"/>
      <c r="W47" s="73"/>
      <c r="X47" s="212"/>
      <c r="Y47" s="74"/>
      <c r="Z47" s="123"/>
      <c r="AA47" s="225"/>
      <c r="AB47" s="213">
        <f t="shared" si="2"/>
        <v>0</v>
      </c>
      <c r="AC47" s="221"/>
      <c r="AD47" s="72"/>
      <c r="AE47" s="226"/>
      <c r="AF47" s="6"/>
    </row>
    <row r="48" spans="1:32" ht="13.5" thickBot="1" x14ac:dyDescent="0.25">
      <c r="A48" s="5"/>
      <c r="B48" s="82"/>
      <c r="C48" s="84">
        <f t="shared" si="0"/>
        <v>36</v>
      </c>
      <c r="D48" s="69"/>
      <c r="E48" s="170" t="s">
        <v>93</v>
      </c>
      <c r="F48" s="223"/>
      <c r="G48" s="70" t="s">
        <v>130</v>
      </c>
      <c r="H48" s="224"/>
      <c r="I48" s="70"/>
      <c r="J48" s="71"/>
      <c r="K48" s="219">
        <v>15071.04</v>
      </c>
      <c r="L48" s="57"/>
      <c r="M48" s="219">
        <v>451.05</v>
      </c>
      <c r="N48" s="60"/>
      <c r="O48" s="219"/>
      <c r="P48" s="60"/>
      <c r="Q48" s="219"/>
      <c r="R48" s="73"/>
      <c r="S48" s="219">
        <f t="shared" si="1"/>
        <v>15522.09</v>
      </c>
      <c r="T48" s="77"/>
      <c r="U48" s="90"/>
      <c r="V48" s="219">
        <f>136.2+306.45</f>
        <v>442.65</v>
      </c>
      <c r="W48" s="73"/>
      <c r="X48" s="212"/>
      <c r="Y48" s="74"/>
      <c r="Z48" s="123"/>
      <c r="AA48" s="225"/>
      <c r="AB48" s="213">
        <f t="shared" si="2"/>
        <v>442.65</v>
      </c>
      <c r="AC48" s="221"/>
      <c r="AD48" s="72"/>
      <c r="AE48" s="226"/>
      <c r="AF48" s="6"/>
    </row>
    <row r="49" spans="1:32" ht="13.5" thickBot="1" x14ac:dyDescent="0.25">
      <c r="A49" s="5"/>
      <c r="B49" s="82"/>
      <c r="C49" s="84">
        <f t="shared" si="0"/>
        <v>37</v>
      </c>
      <c r="D49" s="69"/>
      <c r="E49" s="170" t="s">
        <v>89</v>
      </c>
      <c r="F49" s="223"/>
      <c r="G49" s="70" t="s">
        <v>131</v>
      </c>
      <c r="H49" s="224"/>
      <c r="I49" s="169" t="s">
        <v>152</v>
      </c>
      <c r="J49" s="71"/>
      <c r="K49" s="219">
        <v>13572.04</v>
      </c>
      <c r="L49" s="57"/>
      <c r="M49" s="219">
        <v>2838.99</v>
      </c>
      <c r="N49" s="60"/>
      <c r="O49" s="219"/>
      <c r="P49" s="60"/>
      <c r="Q49" s="219"/>
      <c r="R49" s="73"/>
      <c r="S49" s="219">
        <f t="shared" si="1"/>
        <v>16411.03</v>
      </c>
      <c r="T49" s="77"/>
      <c r="U49" s="90"/>
      <c r="V49" s="219"/>
      <c r="W49" s="73"/>
      <c r="X49" s="212"/>
      <c r="Y49" s="74"/>
      <c r="Z49" s="123"/>
      <c r="AA49" s="225"/>
      <c r="AB49" s="213">
        <f t="shared" si="2"/>
        <v>0</v>
      </c>
      <c r="AC49" s="221"/>
      <c r="AD49" s="72"/>
      <c r="AE49" s="226"/>
      <c r="AF49" s="6"/>
    </row>
    <row r="50" spans="1:32" ht="13.5" thickBot="1" x14ac:dyDescent="0.25">
      <c r="A50" s="5"/>
      <c r="B50" s="82"/>
      <c r="C50" s="84">
        <f t="shared" si="0"/>
        <v>38</v>
      </c>
      <c r="D50" s="69"/>
      <c r="E50" s="170" t="s">
        <v>83</v>
      </c>
      <c r="F50" s="223"/>
      <c r="G50" s="70" t="s">
        <v>132</v>
      </c>
      <c r="H50" s="224"/>
      <c r="I50" s="169" t="s">
        <v>152</v>
      </c>
      <c r="J50" s="71"/>
      <c r="K50" s="219">
        <v>13572.04</v>
      </c>
      <c r="L50" s="57"/>
      <c r="M50" s="219">
        <v>2838.99</v>
      </c>
      <c r="N50" s="60"/>
      <c r="O50" s="219"/>
      <c r="P50" s="60"/>
      <c r="Q50" s="219"/>
      <c r="R50" s="73"/>
      <c r="S50" s="219">
        <f t="shared" si="1"/>
        <v>16411.03</v>
      </c>
      <c r="T50" s="77"/>
      <c r="U50" s="90"/>
      <c r="V50" s="219"/>
      <c r="W50" s="73"/>
      <c r="X50" s="212"/>
      <c r="Y50" s="74"/>
      <c r="Z50" s="123"/>
      <c r="AA50" s="225"/>
      <c r="AB50" s="213">
        <f>SUM(V50:Z50)</f>
        <v>0</v>
      </c>
      <c r="AC50" s="221"/>
      <c r="AD50" s="72"/>
      <c r="AE50" s="226"/>
      <c r="AF50" s="6"/>
    </row>
    <row r="51" spans="1:32" ht="13.5" thickBot="1" x14ac:dyDescent="0.25">
      <c r="A51" s="5"/>
      <c r="B51" s="82"/>
      <c r="C51" s="84">
        <f t="shared" si="0"/>
        <v>39</v>
      </c>
      <c r="D51" s="69"/>
      <c r="E51" s="170" t="s">
        <v>87</v>
      </c>
      <c r="F51" s="223"/>
      <c r="G51" s="70" t="s">
        <v>133</v>
      </c>
      <c r="H51" s="224"/>
      <c r="I51" s="70"/>
      <c r="J51" s="71"/>
      <c r="K51" s="219">
        <v>15071.04</v>
      </c>
      <c r="L51" s="57"/>
      <c r="M51" s="219">
        <v>1171.31</v>
      </c>
      <c r="N51" s="60"/>
      <c r="O51" s="219"/>
      <c r="P51" s="60"/>
      <c r="Q51" s="219"/>
      <c r="R51" s="73"/>
      <c r="S51" s="219">
        <f t="shared" si="1"/>
        <v>16242.35</v>
      </c>
      <c r="T51" s="77"/>
      <c r="U51" s="90"/>
      <c r="V51" s="219">
        <f>844.8+1900.8</f>
        <v>2745.6</v>
      </c>
      <c r="W51" s="73"/>
      <c r="X51" s="212"/>
      <c r="Y51" s="74"/>
      <c r="Z51" s="123"/>
      <c r="AA51" s="225"/>
      <c r="AB51" s="213">
        <f t="shared" si="2"/>
        <v>2745.6</v>
      </c>
      <c r="AC51" s="221"/>
      <c r="AD51" s="72"/>
      <c r="AE51" s="226"/>
      <c r="AF51" s="6"/>
    </row>
    <row r="52" spans="1:32" ht="13.5" thickBot="1" x14ac:dyDescent="0.25">
      <c r="A52" s="5"/>
      <c r="B52" s="82"/>
      <c r="C52" s="84">
        <f t="shared" si="0"/>
        <v>40</v>
      </c>
      <c r="D52" s="69"/>
      <c r="E52" s="170" t="s">
        <v>96</v>
      </c>
      <c r="F52" s="223"/>
      <c r="G52" s="70" t="s">
        <v>134</v>
      </c>
      <c r="H52" s="224"/>
      <c r="I52" s="70" t="s">
        <v>153</v>
      </c>
      <c r="J52" s="71"/>
      <c r="K52" s="219">
        <v>1539.51</v>
      </c>
      <c r="L52" s="57"/>
      <c r="M52" s="219">
        <v>336.08</v>
      </c>
      <c r="N52" s="60"/>
      <c r="O52" s="219"/>
      <c r="P52" s="60"/>
      <c r="Q52" s="219"/>
      <c r="R52" s="73"/>
      <c r="S52" s="219">
        <f t="shared" si="1"/>
        <v>1875.59</v>
      </c>
      <c r="T52" s="77"/>
      <c r="U52" s="90"/>
      <c r="V52" s="219"/>
      <c r="W52" s="73"/>
      <c r="X52" s="212"/>
      <c r="Y52" s="74"/>
      <c r="Z52" s="123"/>
      <c r="AA52" s="225"/>
      <c r="AB52" s="213">
        <f t="shared" si="2"/>
        <v>0</v>
      </c>
      <c r="AC52" s="221"/>
      <c r="AD52" s="72"/>
      <c r="AE52" s="226"/>
      <c r="AF52" s="6"/>
    </row>
    <row r="53" spans="1:32" ht="13.5" thickBot="1" x14ac:dyDescent="0.25">
      <c r="A53" s="5"/>
      <c r="B53" s="82"/>
      <c r="C53" s="84">
        <f t="shared" si="0"/>
        <v>41</v>
      </c>
      <c r="D53" s="69"/>
      <c r="E53" s="170" t="s">
        <v>91</v>
      </c>
      <c r="F53" s="223"/>
      <c r="G53" s="70" t="s">
        <v>135</v>
      </c>
      <c r="H53" s="224"/>
      <c r="I53" s="70" t="s">
        <v>153</v>
      </c>
      <c r="J53" s="71"/>
      <c r="K53" s="219">
        <v>1539.51</v>
      </c>
      <c r="L53" s="57"/>
      <c r="M53" s="219">
        <v>336.08</v>
      </c>
      <c r="N53" s="60"/>
      <c r="O53" s="219"/>
      <c r="P53" s="60"/>
      <c r="Q53" s="219"/>
      <c r="R53" s="73"/>
      <c r="S53" s="219">
        <f t="shared" si="1"/>
        <v>1875.59</v>
      </c>
      <c r="T53" s="77"/>
      <c r="U53" s="90"/>
      <c r="V53" s="219">
        <f>92+207</f>
        <v>299</v>
      </c>
      <c r="W53" s="73"/>
      <c r="X53" s="212"/>
      <c r="Y53" s="74"/>
      <c r="Z53" s="123"/>
      <c r="AA53" s="225"/>
      <c r="AB53" s="213">
        <f t="shared" si="2"/>
        <v>299</v>
      </c>
      <c r="AC53" s="221"/>
      <c r="AD53" s="72"/>
      <c r="AE53" s="226"/>
      <c r="AF53" s="6"/>
    </row>
    <row r="54" spans="1:32" ht="13.5" thickBot="1" x14ac:dyDescent="0.25">
      <c r="A54" s="5"/>
      <c r="B54" s="82"/>
      <c r="C54" s="84">
        <f t="shared" si="0"/>
        <v>42</v>
      </c>
      <c r="D54" s="69"/>
      <c r="E54" s="170" t="s">
        <v>83</v>
      </c>
      <c r="F54" s="223"/>
      <c r="G54" s="70" t="s">
        <v>136</v>
      </c>
      <c r="H54" s="224"/>
      <c r="I54" s="70"/>
      <c r="J54" s="71"/>
      <c r="K54" s="219">
        <v>15071.04</v>
      </c>
      <c r="L54" s="57"/>
      <c r="M54" s="219">
        <v>3638.84</v>
      </c>
      <c r="N54" s="60"/>
      <c r="O54" s="219"/>
      <c r="P54" s="60"/>
      <c r="Q54" s="219"/>
      <c r="R54" s="73"/>
      <c r="S54" s="219">
        <f t="shared" si="1"/>
        <v>18709.88</v>
      </c>
      <c r="T54" s="77"/>
      <c r="U54" s="90"/>
      <c r="V54" s="219">
        <f>345.2+776.7</f>
        <v>1121.9000000000001</v>
      </c>
      <c r="W54" s="73"/>
      <c r="X54" s="212"/>
      <c r="Y54" s="74"/>
      <c r="Z54" s="123"/>
      <c r="AA54" s="225"/>
      <c r="AB54" s="213">
        <f t="shared" si="2"/>
        <v>1121.9000000000001</v>
      </c>
      <c r="AC54" s="221"/>
      <c r="AD54" s="72"/>
      <c r="AE54" s="226"/>
      <c r="AF54" s="6"/>
    </row>
    <row r="55" spans="1:32" ht="13.5" thickBot="1" x14ac:dyDescent="0.25">
      <c r="A55" s="5"/>
      <c r="B55" s="82"/>
      <c r="C55" s="84">
        <f t="shared" si="0"/>
        <v>43</v>
      </c>
      <c r="D55" s="69"/>
      <c r="E55" s="170" t="s">
        <v>89</v>
      </c>
      <c r="F55" s="223"/>
      <c r="G55" s="70" t="s">
        <v>137</v>
      </c>
      <c r="H55" s="224"/>
      <c r="I55" s="70" t="s">
        <v>155</v>
      </c>
      <c r="J55" s="71"/>
      <c r="K55" s="219">
        <v>9561.2000000000007</v>
      </c>
      <c r="L55" s="57"/>
      <c r="M55" s="219"/>
      <c r="N55" s="60"/>
      <c r="O55" s="219"/>
      <c r="P55" s="60"/>
      <c r="Q55" s="219"/>
      <c r="R55" s="73"/>
      <c r="S55" s="219">
        <f t="shared" si="1"/>
        <v>9561.2000000000007</v>
      </c>
      <c r="T55" s="77"/>
      <c r="U55" s="90"/>
      <c r="V55" s="219">
        <f>218.8+492.3</f>
        <v>711.1</v>
      </c>
      <c r="W55" s="73"/>
      <c r="X55" s="212"/>
      <c r="Y55" s="74"/>
      <c r="Z55" s="123"/>
      <c r="AA55" s="225"/>
      <c r="AB55" s="213">
        <f t="shared" si="2"/>
        <v>711.1</v>
      </c>
      <c r="AC55" s="221"/>
      <c r="AD55" s="72"/>
      <c r="AE55" s="226"/>
      <c r="AF55" s="6"/>
    </row>
    <row r="56" spans="1:32" ht="13.5" thickBot="1" x14ac:dyDescent="0.25">
      <c r="A56" s="5"/>
      <c r="B56" s="82"/>
      <c r="C56" s="84">
        <f t="shared" si="0"/>
        <v>44</v>
      </c>
      <c r="D56" s="69"/>
      <c r="E56" s="170" t="s">
        <v>82</v>
      </c>
      <c r="F56" s="223"/>
      <c r="G56" s="70" t="s">
        <v>138</v>
      </c>
      <c r="H56" s="224"/>
      <c r="I56" s="70"/>
      <c r="J56" s="71"/>
      <c r="K56" s="219">
        <v>15071.04</v>
      </c>
      <c r="L56" s="57"/>
      <c r="M56" s="219">
        <v>7372.33</v>
      </c>
      <c r="N56" s="60"/>
      <c r="O56" s="219"/>
      <c r="P56" s="60"/>
      <c r="Q56" s="219"/>
      <c r="R56" s="73"/>
      <c r="S56" s="219">
        <f t="shared" si="1"/>
        <v>22443.370000000003</v>
      </c>
      <c r="T56" s="77"/>
      <c r="U56" s="90"/>
      <c r="V56" s="219"/>
      <c r="W56" s="73"/>
      <c r="X56" s="212"/>
      <c r="Y56" s="74"/>
      <c r="Z56" s="123"/>
      <c r="AA56" s="225"/>
      <c r="AB56" s="213">
        <f t="shared" si="2"/>
        <v>0</v>
      </c>
      <c r="AC56" s="221"/>
      <c r="AD56" s="72"/>
      <c r="AE56" s="226"/>
      <c r="AF56" s="6"/>
    </row>
    <row r="57" spans="1:32" ht="13.5" thickBot="1" x14ac:dyDescent="0.25">
      <c r="A57" s="5"/>
      <c r="B57" s="82"/>
      <c r="C57" s="84">
        <f t="shared" si="0"/>
        <v>45</v>
      </c>
      <c r="D57" s="69"/>
      <c r="E57" s="170" t="s">
        <v>91</v>
      </c>
      <c r="F57" s="223"/>
      <c r="G57" s="70" t="s">
        <v>139</v>
      </c>
      <c r="H57" s="224"/>
      <c r="I57" s="169" t="s">
        <v>152</v>
      </c>
      <c r="J57" s="71"/>
      <c r="K57" s="219">
        <v>13572.04</v>
      </c>
      <c r="L57" s="57"/>
      <c r="M57" s="219"/>
      <c r="N57" s="60"/>
      <c r="O57" s="219"/>
      <c r="P57" s="60"/>
      <c r="Q57" s="219"/>
      <c r="R57" s="73"/>
      <c r="S57" s="219">
        <f t="shared" si="1"/>
        <v>13572.04</v>
      </c>
      <c r="T57" s="77"/>
      <c r="U57" s="90"/>
      <c r="V57" s="219">
        <f>159.6+359.1</f>
        <v>518.70000000000005</v>
      </c>
      <c r="W57" s="73"/>
      <c r="X57" s="212">
        <v>17</v>
      </c>
      <c r="Y57" s="74"/>
      <c r="Z57" s="123"/>
      <c r="AA57" s="225"/>
      <c r="AB57" s="213">
        <f t="shared" si="2"/>
        <v>535.70000000000005</v>
      </c>
      <c r="AC57" s="221"/>
      <c r="AD57" s="72"/>
      <c r="AE57" s="226"/>
      <c r="AF57" s="6"/>
    </row>
    <row r="58" spans="1:32" ht="13.5" thickBot="1" x14ac:dyDescent="0.25">
      <c r="A58" s="5"/>
      <c r="B58" s="82"/>
      <c r="C58" s="84">
        <f t="shared" si="0"/>
        <v>46</v>
      </c>
      <c r="D58" s="69"/>
      <c r="E58" s="170" t="s">
        <v>95</v>
      </c>
      <c r="F58" s="223"/>
      <c r="G58" s="70" t="s">
        <v>140</v>
      </c>
      <c r="H58" s="224"/>
      <c r="I58" s="70" t="s">
        <v>153</v>
      </c>
      <c r="J58" s="71"/>
      <c r="K58" s="219">
        <v>1539.51</v>
      </c>
      <c r="L58" s="57"/>
      <c r="M58" s="219">
        <v>336.08</v>
      </c>
      <c r="N58" s="60"/>
      <c r="O58" s="219"/>
      <c r="P58" s="60"/>
      <c r="Q58" s="219"/>
      <c r="R58" s="73"/>
      <c r="S58" s="219">
        <f t="shared" si="1"/>
        <v>1875.59</v>
      </c>
      <c r="T58" s="77"/>
      <c r="U58" s="90"/>
      <c r="V58" s="219"/>
      <c r="W58" s="73"/>
      <c r="X58" s="212"/>
      <c r="Y58" s="74"/>
      <c r="Z58" s="123"/>
      <c r="AA58" s="225"/>
      <c r="AB58" s="213">
        <f t="shared" si="2"/>
        <v>0</v>
      </c>
      <c r="AC58" s="221"/>
      <c r="AD58" s="72"/>
      <c r="AE58" s="226"/>
      <c r="AF58" s="6"/>
    </row>
    <row r="59" spans="1:32" ht="13.5" thickBot="1" x14ac:dyDescent="0.25">
      <c r="A59" s="5"/>
      <c r="B59" s="82"/>
      <c r="C59" s="84">
        <f t="shared" si="0"/>
        <v>47</v>
      </c>
      <c r="D59" s="69"/>
      <c r="E59" s="170" t="s">
        <v>88</v>
      </c>
      <c r="F59" s="223"/>
      <c r="G59" s="70" t="s">
        <v>141</v>
      </c>
      <c r="H59" s="224"/>
      <c r="I59" s="70" t="s">
        <v>156</v>
      </c>
      <c r="J59" s="71"/>
      <c r="K59" s="219">
        <f>13815.12-2169.07</f>
        <v>11646.050000000001</v>
      </c>
      <c r="L59" s="57"/>
      <c r="M59" s="219"/>
      <c r="N59" s="60"/>
      <c r="O59" s="219"/>
      <c r="P59" s="60"/>
      <c r="Q59" s="219"/>
      <c r="R59" s="73"/>
      <c r="S59" s="219">
        <f t="shared" si="1"/>
        <v>11646.050000000001</v>
      </c>
      <c r="T59" s="77"/>
      <c r="U59" s="90"/>
      <c r="V59" s="219">
        <f>42+94.5</f>
        <v>136.5</v>
      </c>
      <c r="W59" s="73"/>
      <c r="X59" s="212">
        <v>13</v>
      </c>
      <c r="Y59" s="74"/>
      <c r="Z59" s="123"/>
      <c r="AA59" s="225"/>
      <c r="AB59" s="213">
        <f t="shared" si="2"/>
        <v>149.5</v>
      </c>
      <c r="AC59" s="221"/>
      <c r="AD59" s="72"/>
      <c r="AE59" s="226"/>
      <c r="AF59" s="6"/>
    </row>
    <row r="60" spans="1:32" ht="13.5" thickBot="1" x14ac:dyDescent="0.25">
      <c r="A60" s="5"/>
      <c r="B60" s="82"/>
      <c r="C60" s="84">
        <f t="shared" si="0"/>
        <v>48</v>
      </c>
      <c r="D60" s="69"/>
      <c r="E60" s="170" t="s">
        <v>97</v>
      </c>
      <c r="F60" s="223"/>
      <c r="G60" s="70" t="s">
        <v>142</v>
      </c>
      <c r="H60" s="224"/>
      <c r="I60" s="70" t="s">
        <v>153</v>
      </c>
      <c r="J60" s="71"/>
      <c r="K60" s="219">
        <v>1539.51</v>
      </c>
      <c r="L60" s="57"/>
      <c r="M60" s="219"/>
      <c r="N60" s="60"/>
      <c r="O60" s="219"/>
      <c r="P60" s="60"/>
      <c r="Q60" s="219"/>
      <c r="R60" s="73"/>
      <c r="S60" s="219">
        <f t="shared" si="1"/>
        <v>1539.51</v>
      </c>
      <c r="T60" s="77"/>
      <c r="U60" s="90"/>
      <c r="V60" s="219">
        <f>51.6+116.1</f>
        <v>167.7</v>
      </c>
      <c r="W60" s="73"/>
      <c r="X60" s="212"/>
      <c r="Y60" s="74"/>
      <c r="Z60" s="123"/>
      <c r="AA60" s="225"/>
      <c r="AB60" s="213">
        <f t="shared" si="2"/>
        <v>167.7</v>
      </c>
      <c r="AC60" s="221"/>
      <c r="AD60" s="72"/>
      <c r="AE60" s="226"/>
      <c r="AF60" s="6"/>
    </row>
    <row r="61" spans="1:32" ht="13.9" customHeight="1" thickBot="1" x14ac:dyDescent="0.25">
      <c r="A61" s="5"/>
      <c r="B61" s="82"/>
      <c r="C61" s="84">
        <f>SUM(C60+1)</f>
        <v>49</v>
      </c>
      <c r="D61" s="69"/>
      <c r="E61" s="170" t="s">
        <v>89</v>
      </c>
      <c r="F61" s="223"/>
      <c r="G61" s="70" t="s">
        <v>143</v>
      </c>
      <c r="H61" s="224"/>
      <c r="I61" s="70"/>
      <c r="J61" s="71"/>
      <c r="K61" s="219">
        <v>15071.04</v>
      </c>
      <c r="L61" s="57"/>
      <c r="M61" s="219"/>
      <c r="N61" s="60"/>
      <c r="O61" s="219"/>
      <c r="P61" s="60"/>
      <c r="Q61" s="219"/>
      <c r="R61" s="73"/>
      <c r="S61" s="219">
        <f t="shared" si="1"/>
        <v>15071.04</v>
      </c>
      <c r="T61" s="77"/>
      <c r="U61" s="90"/>
      <c r="V61" s="219"/>
      <c r="W61" s="73"/>
      <c r="X61" s="212"/>
      <c r="Y61" s="74"/>
      <c r="Z61" s="123"/>
      <c r="AA61" s="225"/>
      <c r="AB61" s="213">
        <f t="shared" si="2"/>
        <v>0</v>
      </c>
      <c r="AC61" s="221"/>
      <c r="AD61" s="72"/>
      <c r="AE61" s="226"/>
      <c r="AF61" s="6"/>
    </row>
    <row r="62" spans="1:32" ht="13.9" customHeight="1" thickBot="1" x14ac:dyDescent="0.25">
      <c r="A62" s="5"/>
      <c r="B62" s="82"/>
      <c r="C62" s="84">
        <f t="shared" si="0"/>
        <v>50</v>
      </c>
      <c r="D62" s="69"/>
      <c r="E62" s="170" t="s">
        <v>88</v>
      </c>
      <c r="F62" s="223"/>
      <c r="G62" s="70" t="s">
        <v>144</v>
      </c>
      <c r="H62" s="224"/>
      <c r="I62" s="70" t="s">
        <v>157</v>
      </c>
      <c r="J62" s="71"/>
      <c r="K62" s="219">
        <v>1515.77</v>
      </c>
      <c r="L62" s="57"/>
      <c r="M62" s="219"/>
      <c r="N62" s="60"/>
      <c r="O62" s="219"/>
      <c r="P62" s="60"/>
      <c r="Q62" s="219"/>
      <c r="R62" s="73"/>
      <c r="S62" s="219">
        <f t="shared" si="1"/>
        <v>1515.77</v>
      </c>
      <c r="T62" s="77"/>
      <c r="U62" s="90"/>
      <c r="V62" s="219"/>
      <c r="W62" s="73"/>
      <c r="X62" s="212"/>
      <c r="Y62" s="74"/>
      <c r="Z62" s="123"/>
      <c r="AA62" s="225"/>
      <c r="AB62" s="213">
        <f t="shared" si="2"/>
        <v>0</v>
      </c>
      <c r="AC62" s="221"/>
      <c r="AD62" s="72"/>
      <c r="AE62" s="226"/>
      <c r="AF62" s="6"/>
    </row>
    <row r="63" spans="1:32" ht="13.9" customHeight="1" thickBot="1" x14ac:dyDescent="0.25">
      <c r="A63" s="5"/>
      <c r="B63" s="82"/>
      <c r="C63" s="84">
        <f t="shared" si="0"/>
        <v>51</v>
      </c>
      <c r="D63" s="69"/>
      <c r="E63" s="170" t="s">
        <v>92</v>
      </c>
      <c r="F63" s="223"/>
      <c r="G63" s="70" t="s">
        <v>145</v>
      </c>
      <c r="H63" s="224"/>
      <c r="I63" s="70" t="s">
        <v>153</v>
      </c>
      <c r="J63" s="71"/>
      <c r="K63" s="219">
        <v>1539.51</v>
      </c>
      <c r="L63" s="57"/>
      <c r="M63" s="219"/>
      <c r="N63" s="60"/>
      <c r="O63" s="219"/>
      <c r="P63" s="60"/>
      <c r="Q63" s="219"/>
      <c r="R63" s="73"/>
      <c r="S63" s="219">
        <f t="shared" si="1"/>
        <v>1539.51</v>
      </c>
      <c r="T63" s="77"/>
      <c r="U63" s="90"/>
      <c r="V63" s="219"/>
      <c r="W63" s="73"/>
      <c r="X63" s="212"/>
      <c r="Y63" s="74"/>
      <c r="Z63" s="123"/>
      <c r="AA63" s="225"/>
      <c r="AB63" s="213">
        <f t="shared" si="2"/>
        <v>0</v>
      </c>
      <c r="AC63" s="221"/>
      <c r="AD63" s="72"/>
      <c r="AE63" s="226"/>
      <c r="AF63" s="6"/>
    </row>
    <row r="64" spans="1:32" ht="13.9" customHeight="1" thickBot="1" x14ac:dyDescent="0.25">
      <c r="A64" s="5"/>
      <c r="B64" s="82"/>
      <c r="C64" s="84">
        <f t="shared" si="0"/>
        <v>52</v>
      </c>
      <c r="D64" s="69"/>
      <c r="E64" s="170" t="s">
        <v>92</v>
      </c>
      <c r="F64" s="223"/>
      <c r="G64" s="70" t="s">
        <v>146</v>
      </c>
      <c r="H64" s="224"/>
      <c r="I64" s="70"/>
      <c r="J64" s="71"/>
      <c r="K64" s="219">
        <v>15071.04</v>
      </c>
      <c r="L64" s="57"/>
      <c r="M64" s="219">
        <v>451.05</v>
      </c>
      <c r="N64" s="60"/>
      <c r="O64" s="219"/>
      <c r="P64" s="60"/>
      <c r="Q64" s="219"/>
      <c r="R64" s="73"/>
      <c r="S64" s="219">
        <f t="shared" si="1"/>
        <v>15522.09</v>
      </c>
      <c r="T64" s="77"/>
      <c r="U64" s="90"/>
      <c r="V64" s="219"/>
      <c r="W64" s="73"/>
      <c r="X64" s="212"/>
      <c r="Y64" s="74"/>
      <c r="Z64" s="123"/>
      <c r="AA64" s="225"/>
      <c r="AB64" s="213">
        <f t="shared" si="2"/>
        <v>0</v>
      </c>
      <c r="AC64" s="221"/>
      <c r="AD64" s="72"/>
      <c r="AE64" s="226"/>
      <c r="AF64" s="6"/>
    </row>
    <row r="65" spans="1:174" ht="13.9" customHeight="1" thickBot="1" x14ac:dyDescent="0.25">
      <c r="A65" s="5"/>
      <c r="B65" s="82"/>
      <c r="C65" s="84">
        <f t="shared" si="0"/>
        <v>53</v>
      </c>
      <c r="D65" s="69"/>
      <c r="E65" s="170" t="s">
        <v>84</v>
      </c>
      <c r="F65" s="223"/>
      <c r="G65" s="70" t="s">
        <v>147</v>
      </c>
      <c r="H65" s="224"/>
      <c r="I65" s="70"/>
      <c r="J65" s="71"/>
      <c r="K65" s="219">
        <v>15071.04</v>
      </c>
      <c r="L65" s="57"/>
      <c r="M65" s="219">
        <v>1171.31</v>
      </c>
      <c r="N65" s="60"/>
      <c r="O65" s="219"/>
      <c r="P65" s="60"/>
      <c r="Q65" s="219"/>
      <c r="R65" s="73"/>
      <c r="S65" s="219">
        <f t="shared" si="1"/>
        <v>16242.35</v>
      </c>
      <c r="T65" s="77"/>
      <c r="U65" s="90"/>
      <c r="V65" s="219">
        <f>142.6+320.85</f>
        <v>463.45000000000005</v>
      </c>
      <c r="W65" s="73"/>
      <c r="X65" s="212">
        <v>70</v>
      </c>
      <c r="Y65" s="74"/>
      <c r="Z65" s="123"/>
      <c r="AA65" s="225"/>
      <c r="AB65" s="213">
        <f t="shared" si="2"/>
        <v>533.45000000000005</v>
      </c>
      <c r="AC65" s="221"/>
      <c r="AD65" s="72">
        <v>1389</v>
      </c>
      <c r="AE65" s="226"/>
      <c r="AF65" s="6"/>
    </row>
    <row r="66" spans="1:174" ht="13.9" customHeight="1" thickBot="1" x14ac:dyDescent="0.25">
      <c r="A66" s="5"/>
      <c r="B66" s="82"/>
      <c r="C66" s="84">
        <f t="shared" si="0"/>
        <v>54</v>
      </c>
      <c r="D66" s="69"/>
      <c r="E66" s="170" t="s">
        <v>98</v>
      </c>
      <c r="F66" s="223"/>
      <c r="G66" s="70" t="s">
        <v>148</v>
      </c>
      <c r="H66" s="224"/>
      <c r="I66" s="70" t="s">
        <v>153</v>
      </c>
      <c r="J66" s="71"/>
      <c r="K66" s="219">
        <v>1539.51</v>
      </c>
      <c r="L66" s="57"/>
      <c r="M66" s="219">
        <v>872.74</v>
      </c>
      <c r="N66" s="60"/>
      <c r="O66" s="219"/>
      <c r="P66" s="60"/>
      <c r="Q66" s="219"/>
      <c r="R66" s="73"/>
      <c r="S66" s="219">
        <f t="shared" si="1"/>
        <v>2412.25</v>
      </c>
      <c r="T66" s="77"/>
      <c r="U66" s="90"/>
      <c r="V66" s="219"/>
      <c r="W66" s="73"/>
      <c r="X66" s="212"/>
      <c r="Y66" s="74"/>
      <c r="Z66" s="123"/>
      <c r="AA66" s="225"/>
      <c r="AB66" s="213">
        <f t="shared" si="2"/>
        <v>0</v>
      </c>
      <c r="AC66" s="221"/>
      <c r="AD66" s="72"/>
      <c r="AE66" s="226"/>
      <c r="AF66" s="6"/>
    </row>
    <row r="67" spans="1:174" ht="13.9" customHeight="1" thickBot="1" x14ac:dyDescent="0.25">
      <c r="A67" s="5"/>
      <c r="B67" s="82"/>
      <c r="C67" s="84">
        <f t="shared" si="0"/>
        <v>55</v>
      </c>
      <c r="D67" s="69"/>
      <c r="E67" s="170" t="s">
        <v>83</v>
      </c>
      <c r="F67" s="223"/>
      <c r="G67" s="70" t="s">
        <v>149</v>
      </c>
      <c r="H67" s="224"/>
      <c r="I67" s="70" t="s">
        <v>153</v>
      </c>
      <c r="J67" s="71"/>
      <c r="K67" s="219">
        <v>1539.51</v>
      </c>
      <c r="L67" s="57"/>
      <c r="M67" s="219"/>
      <c r="N67" s="60"/>
      <c r="O67" s="219"/>
      <c r="P67" s="60"/>
      <c r="Q67" s="219"/>
      <c r="R67" s="73"/>
      <c r="S67" s="219">
        <f t="shared" si="1"/>
        <v>1539.51</v>
      </c>
      <c r="T67" s="77"/>
      <c r="U67" s="90"/>
      <c r="V67" s="219">
        <f>2.3+14.4</f>
        <v>16.7</v>
      </c>
      <c r="W67" s="73"/>
      <c r="X67" s="212"/>
      <c r="Y67" s="74"/>
      <c r="Z67" s="123"/>
      <c r="AA67" s="225"/>
      <c r="AB67" s="213">
        <f t="shared" si="2"/>
        <v>16.7</v>
      </c>
      <c r="AC67" s="221"/>
      <c r="AD67" s="72"/>
      <c r="AE67" s="226"/>
      <c r="AF67" s="6"/>
    </row>
    <row r="68" spans="1:174" ht="13.9" customHeight="1" thickBot="1" x14ac:dyDescent="0.25">
      <c r="A68" s="5"/>
      <c r="B68" s="82"/>
      <c r="C68" s="84">
        <f t="shared" si="0"/>
        <v>56</v>
      </c>
      <c r="D68" s="69"/>
      <c r="E68" s="170" t="s">
        <v>97</v>
      </c>
      <c r="F68" s="223"/>
      <c r="G68" s="70" t="s">
        <v>150</v>
      </c>
      <c r="H68" s="224"/>
      <c r="I68" s="70"/>
      <c r="J68" s="71"/>
      <c r="K68" s="219">
        <v>15071.04</v>
      </c>
      <c r="L68" s="57"/>
      <c r="M68" s="219">
        <v>7372.33</v>
      </c>
      <c r="N68" s="60"/>
      <c r="O68" s="219"/>
      <c r="P68" s="60"/>
      <c r="Q68" s="219"/>
      <c r="R68" s="73"/>
      <c r="S68" s="219">
        <f t="shared" si="1"/>
        <v>22443.370000000003</v>
      </c>
      <c r="T68" s="77"/>
      <c r="U68" s="90"/>
      <c r="V68" s="219">
        <f>76.2+171.45</f>
        <v>247.64999999999998</v>
      </c>
      <c r="W68" s="73"/>
      <c r="X68" s="212"/>
      <c r="Y68" s="74"/>
      <c r="Z68" s="123"/>
      <c r="AA68" s="225"/>
      <c r="AB68" s="213">
        <f t="shared" si="2"/>
        <v>247.64999999999998</v>
      </c>
      <c r="AC68" s="221"/>
      <c r="AD68" s="72"/>
      <c r="AE68" s="226"/>
      <c r="AF68" s="6"/>
    </row>
    <row r="69" spans="1:174" ht="13.9" customHeight="1" thickBot="1" x14ac:dyDescent="0.25">
      <c r="A69" s="5"/>
      <c r="B69" s="82"/>
      <c r="C69" s="84">
        <f t="shared" si="0"/>
        <v>57</v>
      </c>
      <c r="D69" s="69"/>
      <c r="E69" s="170" t="s">
        <v>90</v>
      </c>
      <c r="F69" s="223"/>
      <c r="G69" s="70" t="s">
        <v>151</v>
      </c>
      <c r="H69" s="224"/>
      <c r="I69" s="70"/>
      <c r="J69" s="71"/>
      <c r="K69" s="219">
        <v>15071.04</v>
      </c>
      <c r="L69" s="57"/>
      <c r="M69" s="219"/>
      <c r="N69" s="60"/>
      <c r="O69" s="219"/>
      <c r="P69" s="60"/>
      <c r="Q69" s="219"/>
      <c r="R69" s="73"/>
      <c r="S69" s="219">
        <f t="shared" si="1"/>
        <v>15071.04</v>
      </c>
      <c r="T69" s="77"/>
      <c r="U69" s="90"/>
      <c r="V69" s="219">
        <f>11.2+25.2</f>
        <v>36.4</v>
      </c>
      <c r="W69" s="73"/>
      <c r="X69" s="212"/>
      <c r="Y69" s="74"/>
      <c r="Z69" s="123"/>
      <c r="AA69" s="225"/>
      <c r="AB69" s="213">
        <f t="shared" si="2"/>
        <v>36.4</v>
      </c>
      <c r="AC69" s="221"/>
      <c r="AD69" s="72"/>
      <c r="AE69" s="226"/>
      <c r="AF69" s="6"/>
    </row>
    <row r="70" spans="1:174" ht="5.25" customHeight="1" x14ac:dyDescent="0.2">
      <c r="A70" s="5"/>
      <c r="B70" s="82"/>
      <c r="C70" s="46"/>
      <c r="D70" s="46"/>
      <c r="E70" s="227"/>
      <c r="F70" s="227"/>
      <c r="G70" s="227"/>
      <c r="H70" s="227"/>
      <c r="I70" s="227"/>
      <c r="J70" s="51"/>
      <c r="K70" s="77"/>
      <c r="L70" s="51"/>
      <c r="M70" s="77"/>
      <c r="N70" s="77"/>
      <c r="O70" s="77"/>
      <c r="P70" s="77"/>
      <c r="Q70" s="77"/>
      <c r="R70" s="58"/>
      <c r="S70" s="77"/>
      <c r="T70" s="77"/>
      <c r="U70" s="77"/>
      <c r="V70" s="77"/>
      <c r="W70" s="58"/>
      <c r="X70" s="78"/>
      <c r="Y70" s="47"/>
      <c r="Z70" s="228"/>
      <c r="AA70" s="228"/>
      <c r="AB70" s="228"/>
      <c r="AC70" s="228"/>
      <c r="AD70" s="77"/>
      <c r="AE70" s="229"/>
      <c r="AF70" s="6"/>
    </row>
    <row r="71" spans="1:174" s="21" customFormat="1" ht="16.5" customHeight="1" x14ac:dyDescent="0.2">
      <c r="A71" s="2"/>
      <c r="B71" s="82"/>
      <c r="C71" s="188" t="s">
        <v>24</v>
      </c>
      <c r="D71" s="129"/>
      <c r="E71" s="129"/>
      <c r="F71" s="227"/>
      <c r="G71" s="227"/>
      <c r="H71" s="227"/>
      <c r="I71" s="227"/>
      <c r="J71" s="51"/>
      <c r="K71" s="89">
        <f>SUM(K13:K69)</f>
        <v>600425.88</v>
      </c>
      <c r="L71" s="189"/>
      <c r="M71" s="89">
        <f>SUM(M13:M69)</f>
        <v>65693.14</v>
      </c>
      <c r="N71" s="78"/>
      <c r="O71" s="89">
        <f>SUM(O13:O69)</f>
        <v>31490.760000000002</v>
      </c>
      <c r="P71" s="78"/>
      <c r="Q71" s="89">
        <f>SUM(Q13:Q69)</f>
        <v>7872.2099999999991</v>
      </c>
      <c r="R71" s="190"/>
      <c r="S71" s="89">
        <f>SUM(S13:S69)</f>
        <v>705481.99000000011</v>
      </c>
      <c r="T71" s="78"/>
      <c r="U71" s="78"/>
      <c r="V71" s="191">
        <f>SUM(V13:V69)</f>
        <v>16560.800000000007</v>
      </c>
      <c r="W71" s="190"/>
      <c r="X71" s="191">
        <f>SUM(X13:X69)</f>
        <v>414</v>
      </c>
      <c r="Y71" s="50"/>
      <c r="Z71" s="230">
        <f>SUM(Z13:Z69)</f>
        <v>134</v>
      </c>
      <c r="AA71" s="231"/>
      <c r="AB71" s="230">
        <f>SUM(AB13:AB69)</f>
        <v>17108.800000000007</v>
      </c>
      <c r="AC71" s="232"/>
      <c r="AD71" s="89">
        <f>SUM(AD13:AD69)</f>
        <v>2424</v>
      </c>
      <c r="AE71" s="233"/>
      <c r="AF71" s="2"/>
    </row>
    <row r="72" spans="1:174" ht="13.9" customHeight="1" thickBot="1" x14ac:dyDescent="0.25">
      <c r="A72" s="5"/>
      <c r="B72" s="86"/>
      <c r="C72" s="48"/>
      <c r="D72" s="48"/>
      <c r="E72" s="92"/>
      <c r="F72" s="92"/>
      <c r="G72" s="92"/>
      <c r="H72" s="92"/>
      <c r="I72" s="92"/>
      <c r="J72" s="92"/>
      <c r="K72" s="93"/>
      <c r="L72" s="92"/>
      <c r="M72" s="93"/>
      <c r="N72" s="93"/>
      <c r="O72" s="93"/>
      <c r="P72" s="93"/>
      <c r="Q72" s="93"/>
      <c r="R72" s="94"/>
      <c r="S72" s="95"/>
      <c r="T72" s="95"/>
      <c r="U72" s="95"/>
      <c r="V72" s="95"/>
      <c r="W72" s="94"/>
      <c r="X72" s="94"/>
      <c r="Y72" s="48"/>
      <c r="Z72" s="94"/>
      <c r="AA72" s="94"/>
      <c r="AB72" s="94"/>
      <c r="AC72" s="94"/>
      <c r="AD72" s="94"/>
      <c r="AE72" s="96"/>
      <c r="AF72" s="6"/>
    </row>
    <row r="73" spans="1:174" s="42" customFormat="1" x14ac:dyDescent="0.2">
      <c r="A73" s="98"/>
      <c r="B73" s="43"/>
      <c r="C73" s="43"/>
      <c r="D73" s="43"/>
      <c r="E73" s="99"/>
      <c r="F73" s="99"/>
      <c r="G73" s="99"/>
      <c r="H73" s="99"/>
      <c r="I73" s="99"/>
      <c r="J73" s="99"/>
      <c r="K73" s="100"/>
      <c r="L73" s="99"/>
      <c r="M73" s="100"/>
      <c r="N73" s="100"/>
      <c r="O73" s="100"/>
      <c r="P73" s="100"/>
      <c r="Q73" s="100"/>
      <c r="R73" s="101"/>
      <c r="S73" s="102"/>
      <c r="T73" s="102"/>
      <c r="U73" s="102"/>
      <c r="V73" s="102"/>
      <c r="W73" s="101"/>
      <c r="X73" s="101"/>
      <c r="Y73" s="43"/>
      <c r="Z73" s="101"/>
      <c r="AA73" s="101"/>
      <c r="AB73" s="101"/>
      <c r="AC73" s="101"/>
      <c r="AD73" s="101"/>
      <c r="AE73" s="101"/>
      <c r="AF73" s="103"/>
      <c r="AG73" s="117"/>
      <c r="AH73" s="117"/>
      <c r="AI73" s="117"/>
      <c r="AJ73" s="117"/>
      <c r="AK73" s="117"/>
      <c r="AL73" s="117"/>
      <c r="AM73" s="117"/>
      <c r="AN73" s="117"/>
      <c r="AO73" s="117"/>
      <c r="AP73" s="117"/>
      <c r="AQ73" s="117"/>
      <c r="AR73" s="117"/>
      <c r="AS73" s="117"/>
      <c r="AT73" s="117"/>
      <c r="AU73" s="117"/>
      <c r="AV73" s="117"/>
      <c r="AW73" s="117"/>
      <c r="AX73" s="117"/>
      <c r="AY73" s="117"/>
      <c r="AZ73" s="117"/>
      <c r="BA73" s="117"/>
      <c r="BB73" s="117"/>
      <c r="BC73" s="117"/>
      <c r="BD73" s="117"/>
      <c r="BE73" s="117"/>
      <c r="BF73" s="117"/>
      <c r="BG73" s="117"/>
      <c r="BH73" s="117"/>
      <c r="BI73" s="117"/>
      <c r="BJ73" s="117"/>
      <c r="BK73" s="117"/>
      <c r="BL73" s="117"/>
      <c r="BM73" s="117"/>
      <c r="BN73" s="117"/>
      <c r="BO73" s="117"/>
      <c r="BP73" s="117"/>
    </row>
    <row r="74" spans="1:174" s="42" customFormat="1" ht="30.75" customHeight="1" x14ac:dyDescent="0.2">
      <c r="A74" s="98"/>
      <c r="B74" s="297" t="s">
        <v>78</v>
      </c>
      <c r="C74" s="297"/>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103"/>
      <c r="AG74" s="117"/>
      <c r="AH74" s="117"/>
      <c r="AI74" s="117"/>
      <c r="AJ74" s="117"/>
      <c r="AK74" s="117"/>
      <c r="AL74" s="117"/>
      <c r="AM74" s="117"/>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row>
    <row r="75" spans="1:174" s="42" customFormat="1" ht="14.25" customHeight="1" thickBot="1" x14ac:dyDescent="0.25">
      <c r="A75" s="98"/>
      <c r="B75" s="204"/>
      <c r="C75" s="204"/>
      <c r="D75" s="204"/>
      <c r="E75" s="204"/>
      <c r="F75" s="204"/>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103"/>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row>
    <row r="76" spans="1:174" s="185" customFormat="1" ht="10.5" customHeight="1" x14ac:dyDescent="0.3">
      <c r="A76" s="186"/>
      <c r="B76" s="195"/>
      <c r="C76" s="192"/>
      <c r="D76" s="192"/>
      <c r="E76" s="192"/>
      <c r="F76" s="192"/>
      <c r="G76" s="192"/>
      <c r="H76" s="192"/>
      <c r="I76" s="192"/>
      <c r="J76" s="192"/>
      <c r="K76" s="192"/>
      <c r="L76" s="192"/>
      <c r="M76" s="192"/>
      <c r="N76" s="192"/>
      <c r="O76" s="192"/>
      <c r="P76" s="192"/>
      <c r="Q76" s="192"/>
      <c r="R76" s="192"/>
      <c r="S76" s="192"/>
      <c r="T76" s="192"/>
      <c r="U76" s="192"/>
      <c r="V76" s="192"/>
      <c r="W76" s="192"/>
      <c r="X76" s="192"/>
      <c r="Y76" s="193"/>
      <c r="Z76" s="193"/>
      <c r="AA76" s="193"/>
      <c r="AB76" s="193"/>
      <c r="AC76" s="193"/>
      <c r="AD76" s="193"/>
      <c r="AE76" s="194"/>
      <c r="AF76" s="187"/>
      <c r="AG76" s="196"/>
      <c r="AH76" s="196"/>
      <c r="AI76" s="196"/>
      <c r="AJ76" s="196"/>
      <c r="AK76" s="196"/>
      <c r="AL76" s="196"/>
      <c r="AM76" s="196"/>
      <c r="AN76" s="196"/>
      <c r="AO76" s="196"/>
      <c r="AP76" s="196"/>
      <c r="AQ76" s="196"/>
      <c r="AR76" s="196"/>
      <c r="AS76" s="196"/>
      <c r="AT76" s="196"/>
      <c r="AU76" s="196"/>
      <c r="AV76" s="196"/>
      <c r="AW76" s="196"/>
      <c r="AX76" s="196"/>
      <c r="AY76" s="196"/>
      <c r="AZ76" s="196"/>
      <c r="BA76" s="196"/>
      <c r="BB76" s="196"/>
      <c r="BC76" s="196"/>
      <c r="BD76" s="196"/>
      <c r="BE76" s="196"/>
      <c r="BF76" s="196"/>
      <c r="BG76" s="196"/>
      <c r="BH76" s="196"/>
      <c r="BI76" s="196"/>
      <c r="BJ76" s="196"/>
      <c r="BK76" s="196"/>
      <c r="BL76" s="196"/>
      <c r="BM76" s="196"/>
      <c r="BN76" s="196"/>
      <c r="BO76" s="196"/>
      <c r="BP76" s="196"/>
      <c r="BQ76" s="196"/>
      <c r="BR76" s="196"/>
      <c r="BS76" s="196"/>
      <c r="BT76" s="196"/>
      <c r="BU76" s="196"/>
      <c r="BV76" s="196"/>
      <c r="BW76" s="196"/>
      <c r="BX76" s="196"/>
      <c r="BY76" s="196"/>
      <c r="BZ76" s="196"/>
      <c r="CA76" s="196"/>
      <c r="CB76" s="196"/>
      <c r="CC76" s="196"/>
      <c r="CD76" s="196"/>
      <c r="CE76" s="196"/>
      <c r="CF76" s="196"/>
      <c r="CG76" s="196"/>
      <c r="CH76" s="196"/>
      <c r="CI76" s="196"/>
      <c r="CJ76" s="196"/>
      <c r="CK76" s="196"/>
      <c r="CL76" s="196"/>
      <c r="CM76" s="196"/>
      <c r="CN76" s="196"/>
      <c r="CO76" s="196"/>
      <c r="CP76" s="196"/>
      <c r="CQ76" s="196"/>
      <c r="CR76" s="196"/>
      <c r="CS76" s="196"/>
      <c r="CT76" s="196"/>
      <c r="CU76" s="196"/>
      <c r="CV76" s="196"/>
      <c r="CW76" s="196"/>
      <c r="CX76" s="196"/>
      <c r="CY76" s="196"/>
      <c r="CZ76" s="196"/>
      <c r="DA76" s="196"/>
      <c r="DB76" s="196"/>
      <c r="DC76" s="196"/>
      <c r="DD76" s="196"/>
      <c r="DE76" s="196"/>
      <c r="DF76" s="196"/>
      <c r="DG76" s="196"/>
      <c r="DH76" s="196"/>
      <c r="DI76" s="196"/>
      <c r="DJ76" s="196"/>
      <c r="DK76" s="196"/>
      <c r="DL76" s="196"/>
      <c r="DM76" s="196"/>
      <c r="DN76" s="196"/>
      <c r="DO76" s="196"/>
      <c r="DP76" s="196"/>
      <c r="DQ76" s="196"/>
      <c r="DR76" s="196"/>
      <c r="DS76" s="196"/>
      <c r="DT76" s="196"/>
      <c r="DU76" s="196"/>
      <c r="DV76" s="196"/>
      <c r="DW76" s="196"/>
      <c r="DX76" s="196"/>
      <c r="DY76" s="196"/>
      <c r="DZ76" s="196"/>
      <c r="EA76" s="196"/>
      <c r="EB76" s="196"/>
      <c r="EC76" s="196"/>
      <c r="ED76" s="196"/>
      <c r="EE76" s="196"/>
      <c r="EF76" s="196"/>
      <c r="EG76" s="196"/>
      <c r="EH76" s="196"/>
      <c r="EI76" s="196"/>
      <c r="EJ76" s="196"/>
      <c r="EK76" s="196"/>
      <c r="EL76" s="196"/>
      <c r="EM76" s="196"/>
      <c r="EN76" s="196"/>
      <c r="EO76" s="196"/>
      <c r="EP76" s="196"/>
      <c r="EQ76" s="196"/>
      <c r="ER76" s="196"/>
      <c r="ES76" s="196"/>
      <c r="ET76" s="196"/>
      <c r="EU76" s="196"/>
      <c r="EV76" s="196"/>
      <c r="EW76" s="196"/>
      <c r="EX76" s="196"/>
      <c r="EY76" s="196"/>
      <c r="EZ76" s="196"/>
      <c r="FA76" s="196"/>
      <c r="FB76" s="196"/>
      <c r="FC76" s="196"/>
      <c r="FD76" s="196"/>
      <c r="FE76" s="196"/>
      <c r="FF76" s="196"/>
      <c r="FG76" s="196"/>
      <c r="FH76" s="196"/>
      <c r="FI76" s="196"/>
      <c r="FJ76" s="196"/>
      <c r="FK76" s="196"/>
      <c r="FL76" s="196"/>
      <c r="FM76" s="196"/>
      <c r="FN76" s="196"/>
      <c r="FO76" s="196"/>
      <c r="FP76" s="196"/>
      <c r="FQ76" s="196"/>
      <c r="FR76" s="196"/>
    </row>
    <row r="77" spans="1:174" s="56" customFormat="1" ht="48" customHeight="1" x14ac:dyDescent="0.2">
      <c r="A77" s="52"/>
      <c r="B77" s="83"/>
      <c r="C77" s="59"/>
      <c r="D77" s="59"/>
      <c r="E77" s="59"/>
      <c r="F77" s="59"/>
      <c r="G77" s="75"/>
      <c r="H77" s="75"/>
      <c r="I77" s="75"/>
      <c r="J77" s="59"/>
      <c r="K77" s="75"/>
      <c r="L77" s="59"/>
      <c r="M77" s="75"/>
      <c r="N77" s="75"/>
      <c r="O77" s="75"/>
      <c r="P77" s="75"/>
      <c r="Q77" s="75"/>
      <c r="R77" s="59"/>
      <c r="S77" s="184"/>
      <c r="T77" s="75"/>
      <c r="U77" s="59"/>
      <c r="V77" s="75"/>
      <c r="W77" s="59"/>
      <c r="X77" s="298" t="s">
        <v>61</v>
      </c>
      <c r="Y77" s="299"/>
      <c r="Z77" s="299"/>
      <c r="AA77" s="75"/>
      <c r="AB77" s="75"/>
      <c r="AC77" s="75"/>
      <c r="AD77" s="75"/>
      <c r="AE77" s="174"/>
      <c r="AF77" s="55"/>
    </row>
    <row r="78" spans="1:174" s="42" customFormat="1" ht="60.75" customHeight="1" x14ac:dyDescent="0.2">
      <c r="A78" s="98"/>
      <c r="B78" s="83"/>
      <c r="C78" s="53" t="s">
        <v>20</v>
      </c>
      <c r="D78" s="59"/>
      <c r="E78" s="53" t="s">
        <v>18</v>
      </c>
      <c r="F78" s="59"/>
      <c r="G78" s="54" t="s">
        <v>19</v>
      </c>
      <c r="H78" s="75"/>
      <c r="I78" s="75"/>
      <c r="J78" s="59"/>
      <c r="K78" s="75"/>
      <c r="L78" s="59"/>
      <c r="M78" s="75"/>
      <c r="N78" s="75"/>
      <c r="O78" s="75"/>
      <c r="P78" s="75"/>
      <c r="Q78" s="75"/>
      <c r="R78" s="59"/>
      <c r="S78" s="59"/>
      <c r="T78" s="59"/>
      <c r="U78" s="59"/>
      <c r="V78" s="54" t="s">
        <v>21</v>
      </c>
      <c r="W78" s="59"/>
      <c r="X78" s="54" t="s">
        <v>44</v>
      </c>
      <c r="Y78" s="199"/>
      <c r="Z78" s="54" t="s">
        <v>46</v>
      </c>
      <c r="AA78" s="59"/>
      <c r="AB78" s="175" t="s">
        <v>38</v>
      </c>
      <c r="AC78" s="75"/>
      <c r="AD78" s="59"/>
      <c r="AE78" s="174"/>
      <c r="AF78" s="103"/>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7"/>
    </row>
    <row r="79" spans="1:174" s="42" customFormat="1" x14ac:dyDescent="0.2">
      <c r="A79" s="98"/>
      <c r="B79" s="82"/>
      <c r="C79" s="38"/>
      <c r="D79" s="45"/>
      <c r="E79" s="43"/>
      <c r="F79" s="47"/>
      <c r="G79" s="43"/>
      <c r="H79" s="47"/>
      <c r="I79" s="47"/>
      <c r="J79" s="50"/>
      <c r="K79" s="60"/>
      <c r="L79" s="57"/>
      <c r="M79" s="60"/>
      <c r="N79" s="60"/>
      <c r="O79" s="60"/>
      <c r="P79" s="60"/>
      <c r="Q79" s="60"/>
      <c r="R79" s="50"/>
      <c r="S79" s="60"/>
      <c r="T79" s="60"/>
      <c r="U79" s="60"/>
      <c r="V79" s="183" t="s">
        <v>1</v>
      </c>
      <c r="W79" s="47"/>
      <c r="X79" s="183" t="s">
        <v>1</v>
      </c>
      <c r="Y79" s="198"/>
      <c r="Z79" s="183" t="s">
        <v>1</v>
      </c>
      <c r="AA79" s="45"/>
      <c r="AB79" s="183" t="s">
        <v>1</v>
      </c>
      <c r="AC79" s="60"/>
      <c r="AD79" s="45"/>
      <c r="AE79" s="76"/>
      <c r="AF79" s="103"/>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row>
    <row r="80" spans="1:174" s="42" customFormat="1" ht="13.9" customHeight="1" thickBot="1" x14ac:dyDescent="0.25">
      <c r="A80" s="98"/>
      <c r="B80" s="82"/>
      <c r="C80" s="49"/>
      <c r="D80" s="49"/>
      <c r="E80" s="49"/>
      <c r="F80" s="49"/>
      <c r="G80" s="49"/>
      <c r="H80" s="49"/>
      <c r="I80" s="49"/>
      <c r="J80" s="50"/>
      <c r="K80" s="60"/>
      <c r="L80" s="57"/>
      <c r="M80" s="60"/>
      <c r="N80" s="60"/>
      <c r="O80" s="60"/>
      <c r="P80" s="60"/>
      <c r="Q80" s="60"/>
      <c r="R80" s="50"/>
      <c r="S80" s="60"/>
      <c r="T80" s="60"/>
      <c r="U80" s="60"/>
      <c r="V80" s="44"/>
      <c r="W80" s="47"/>
      <c r="X80" s="57"/>
      <c r="Y80" s="47"/>
      <c r="Z80" s="57"/>
      <c r="AA80" s="57"/>
      <c r="AB80" s="57"/>
      <c r="AC80" s="57"/>
      <c r="AD80" s="57"/>
      <c r="AE80" s="62"/>
      <c r="AF80" s="103"/>
      <c r="AG80" s="117"/>
      <c r="AH80" s="117"/>
      <c r="AI80" s="117"/>
      <c r="AJ80" s="117"/>
      <c r="AK80" s="117"/>
      <c r="AL80" s="117"/>
      <c r="AM80" s="117"/>
      <c r="AN80" s="117"/>
      <c r="AO80" s="117"/>
      <c r="AP80" s="117"/>
      <c r="AQ80" s="117"/>
      <c r="AR80" s="117"/>
      <c r="AS80" s="117"/>
      <c r="AT80" s="117"/>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row>
    <row r="81" spans="1:68" s="42" customFormat="1" ht="13.5" thickBot="1" x14ac:dyDescent="0.25">
      <c r="A81" s="98"/>
      <c r="B81" s="82"/>
      <c r="C81" s="84">
        <f t="shared" ref="C81:C87" si="3">SUM(C80+1)</f>
        <v>1</v>
      </c>
      <c r="D81" s="63"/>
      <c r="E81" s="64"/>
      <c r="F81" s="216"/>
      <c r="G81" s="64"/>
      <c r="H81" s="216"/>
      <c r="I81" s="216"/>
      <c r="J81" s="65"/>
      <c r="K81" s="218"/>
      <c r="L81" s="65"/>
      <c r="M81" s="218"/>
      <c r="N81" s="218"/>
      <c r="O81" s="218"/>
      <c r="P81" s="218"/>
      <c r="Q81" s="218"/>
      <c r="R81" s="67"/>
      <c r="S81" s="218"/>
      <c r="T81" s="218"/>
      <c r="U81" s="218"/>
      <c r="V81" s="209"/>
      <c r="W81" s="67"/>
      <c r="X81" s="210"/>
      <c r="Y81" s="68"/>
      <c r="Z81" s="122"/>
      <c r="AA81" s="220"/>
      <c r="AB81" s="213">
        <f>SUM(V81:Z81)</f>
        <v>0</v>
      </c>
      <c r="AC81" s="221"/>
      <c r="AD81" s="220"/>
      <c r="AE81" s="222"/>
      <c r="AF81" s="103"/>
      <c r="AG81" s="117"/>
      <c r="AH81" s="117"/>
      <c r="AI81" s="117"/>
      <c r="AJ81" s="117"/>
      <c r="AK81" s="117"/>
      <c r="AL81" s="117"/>
      <c r="AM81" s="117"/>
      <c r="AN81" s="117"/>
      <c r="AO81" s="117"/>
      <c r="AP81" s="117"/>
      <c r="AQ81" s="117"/>
      <c r="AR81" s="117"/>
      <c r="AS81" s="117"/>
      <c r="AT81" s="117"/>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117"/>
    </row>
    <row r="82" spans="1:68" s="42" customFormat="1" ht="13.5" thickBot="1" x14ac:dyDescent="0.25">
      <c r="A82" s="98"/>
      <c r="B82" s="82"/>
      <c r="C82" s="84">
        <f>SUM(C81+1)</f>
        <v>2</v>
      </c>
      <c r="D82" s="69"/>
      <c r="E82" s="70"/>
      <c r="F82" s="223"/>
      <c r="G82" s="70"/>
      <c r="H82" s="223"/>
      <c r="I82" s="223"/>
      <c r="J82" s="71"/>
      <c r="K82" s="90"/>
      <c r="L82" s="71"/>
      <c r="M82" s="90"/>
      <c r="N82" s="90"/>
      <c r="O82" s="90"/>
      <c r="P82" s="90"/>
      <c r="Q82" s="90"/>
      <c r="R82" s="73"/>
      <c r="S82" s="90"/>
      <c r="T82" s="90"/>
      <c r="U82" s="90"/>
      <c r="V82" s="211"/>
      <c r="W82" s="73"/>
      <c r="X82" s="212"/>
      <c r="Y82" s="74"/>
      <c r="Z82" s="123"/>
      <c r="AA82" s="225"/>
      <c r="AB82" s="213">
        <f t="shared" ref="AB82:AB87" si="4">SUM(V82:Z82)</f>
        <v>0</v>
      </c>
      <c r="AC82" s="234"/>
      <c r="AD82" s="225"/>
      <c r="AE82" s="226"/>
      <c r="AF82" s="103"/>
      <c r="AG82" s="117"/>
      <c r="AH82" s="117"/>
      <c r="AI82" s="117"/>
      <c r="AJ82" s="117"/>
      <c r="AK82" s="117"/>
      <c r="AL82" s="117"/>
      <c r="AM82" s="117"/>
      <c r="AN82" s="117"/>
      <c r="AO82" s="117"/>
      <c r="AP82" s="117"/>
      <c r="AQ82" s="117"/>
      <c r="AR82" s="117"/>
      <c r="AS82" s="117"/>
      <c r="AT82" s="117"/>
      <c r="AU82" s="117"/>
      <c r="AV82" s="117"/>
      <c r="AW82" s="117"/>
      <c r="AX82" s="117"/>
      <c r="AY82" s="117"/>
      <c r="AZ82" s="117"/>
      <c r="BA82" s="117"/>
      <c r="BB82" s="117"/>
      <c r="BC82" s="117"/>
      <c r="BD82" s="117"/>
      <c r="BE82" s="117"/>
      <c r="BF82" s="117"/>
      <c r="BG82" s="117"/>
      <c r="BH82" s="117"/>
      <c r="BI82" s="117"/>
      <c r="BJ82" s="117"/>
      <c r="BK82" s="117"/>
      <c r="BL82" s="117"/>
      <c r="BM82" s="117"/>
      <c r="BN82" s="117"/>
      <c r="BO82" s="117"/>
      <c r="BP82" s="117"/>
    </row>
    <row r="83" spans="1:68" s="42" customFormat="1" ht="13.5" thickBot="1" x14ac:dyDescent="0.25">
      <c r="A83" s="98"/>
      <c r="B83" s="82"/>
      <c r="C83" s="84">
        <f t="shared" si="3"/>
        <v>3</v>
      </c>
      <c r="D83" s="69"/>
      <c r="E83" s="70"/>
      <c r="F83" s="223"/>
      <c r="G83" s="70"/>
      <c r="H83" s="223"/>
      <c r="I83" s="223"/>
      <c r="J83" s="71"/>
      <c r="K83" s="90"/>
      <c r="L83" s="71"/>
      <c r="M83" s="90"/>
      <c r="N83" s="90"/>
      <c r="O83" s="90"/>
      <c r="P83" s="90"/>
      <c r="Q83" s="90"/>
      <c r="R83" s="73"/>
      <c r="S83" s="90"/>
      <c r="T83" s="90"/>
      <c r="U83" s="90"/>
      <c r="V83" s="211"/>
      <c r="W83" s="73"/>
      <c r="X83" s="212"/>
      <c r="Y83" s="74"/>
      <c r="Z83" s="123"/>
      <c r="AA83" s="225"/>
      <c r="AB83" s="213">
        <f t="shared" si="4"/>
        <v>0</v>
      </c>
      <c r="AC83" s="234"/>
      <c r="AD83" s="225"/>
      <c r="AE83" s="226"/>
      <c r="AF83" s="103"/>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117"/>
    </row>
    <row r="84" spans="1:68" s="42" customFormat="1" ht="13.5" thickBot="1" x14ac:dyDescent="0.25">
      <c r="A84" s="98"/>
      <c r="B84" s="82"/>
      <c r="C84" s="84">
        <f t="shared" si="3"/>
        <v>4</v>
      </c>
      <c r="D84" s="69"/>
      <c r="E84" s="70"/>
      <c r="F84" s="223"/>
      <c r="G84" s="70"/>
      <c r="H84" s="223"/>
      <c r="I84" s="223"/>
      <c r="J84" s="71"/>
      <c r="K84" s="90"/>
      <c r="L84" s="71"/>
      <c r="M84" s="90"/>
      <c r="N84" s="90"/>
      <c r="O84" s="90"/>
      <c r="P84" s="90"/>
      <c r="Q84" s="90"/>
      <c r="R84" s="73"/>
      <c r="S84" s="90"/>
      <c r="T84" s="90"/>
      <c r="U84" s="90"/>
      <c r="V84" s="211"/>
      <c r="W84" s="73"/>
      <c r="X84" s="212"/>
      <c r="Y84" s="74"/>
      <c r="Z84" s="123"/>
      <c r="AA84" s="225"/>
      <c r="AB84" s="213">
        <f t="shared" si="4"/>
        <v>0</v>
      </c>
      <c r="AC84" s="234"/>
      <c r="AD84" s="225"/>
      <c r="AE84" s="226"/>
      <c r="AF84" s="103"/>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row>
    <row r="85" spans="1:68" s="42" customFormat="1" ht="13.5" thickBot="1" x14ac:dyDescent="0.25">
      <c r="A85" s="98"/>
      <c r="B85" s="82"/>
      <c r="C85" s="84">
        <f t="shared" si="3"/>
        <v>5</v>
      </c>
      <c r="D85" s="69"/>
      <c r="E85" s="70"/>
      <c r="F85" s="223"/>
      <c r="G85" s="70"/>
      <c r="H85" s="223"/>
      <c r="I85" s="223"/>
      <c r="J85" s="71"/>
      <c r="K85" s="90"/>
      <c r="L85" s="71"/>
      <c r="M85" s="90"/>
      <c r="N85" s="90"/>
      <c r="O85" s="90"/>
      <c r="P85" s="90"/>
      <c r="Q85" s="90"/>
      <c r="R85" s="73"/>
      <c r="S85" s="90"/>
      <c r="T85" s="90"/>
      <c r="U85" s="90"/>
      <c r="V85" s="211"/>
      <c r="W85" s="73"/>
      <c r="X85" s="208"/>
      <c r="Y85" s="74"/>
      <c r="Z85" s="123"/>
      <c r="AA85" s="225"/>
      <c r="AB85" s="213">
        <f t="shared" si="4"/>
        <v>0</v>
      </c>
      <c r="AC85" s="234"/>
      <c r="AD85" s="225"/>
      <c r="AE85" s="226"/>
      <c r="AF85" s="103"/>
      <c r="AG85" s="117"/>
      <c r="AH85" s="117"/>
      <c r="AI85" s="117"/>
      <c r="AJ85" s="117"/>
      <c r="AK85" s="117"/>
      <c r="AL85" s="117"/>
      <c r="AM85" s="117"/>
      <c r="AN85" s="117"/>
      <c r="AO85" s="117"/>
      <c r="AP85" s="117"/>
      <c r="AQ85" s="117"/>
      <c r="AR85" s="117"/>
      <c r="AS85" s="117"/>
      <c r="AT85" s="117"/>
      <c r="AU85" s="117"/>
      <c r="AV85" s="117"/>
      <c r="AW85" s="117"/>
      <c r="AX85" s="117"/>
      <c r="AY85" s="117"/>
      <c r="AZ85" s="117"/>
      <c r="BA85" s="117"/>
      <c r="BB85" s="117"/>
      <c r="BC85" s="117"/>
      <c r="BD85" s="117"/>
      <c r="BE85" s="117"/>
      <c r="BF85" s="117"/>
      <c r="BG85" s="117"/>
      <c r="BH85" s="117"/>
      <c r="BI85" s="117"/>
      <c r="BJ85" s="117"/>
      <c r="BK85" s="117"/>
      <c r="BL85" s="117"/>
      <c r="BM85" s="117"/>
      <c r="BN85" s="117"/>
      <c r="BO85" s="117"/>
      <c r="BP85" s="117"/>
    </row>
    <row r="86" spans="1:68" s="42" customFormat="1" ht="13.5" thickBot="1" x14ac:dyDescent="0.25">
      <c r="A86" s="98"/>
      <c r="B86" s="82"/>
      <c r="C86" s="84">
        <f t="shared" si="3"/>
        <v>6</v>
      </c>
      <c r="D86" s="69"/>
      <c r="E86" s="70"/>
      <c r="F86" s="223"/>
      <c r="G86" s="70"/>
      <c r="H86" s="223"/>
      <c r="I86" s="223"/>
      <c r="J86" s="71"/>
      <c r="K86" s="90"/>
      <c r="L86" s="71"/>
      <c r="M86" s="90"/>
      <c r="N86" s="90"/>
      <c r="O86" s="90"/>
      <c r="P86" s="90"/>
      <c r="Q86" s="90"/>
      <c r="R86" s="73"/>
      <c r="S86" s="90"/>
      <c r="T86" s="90"/>
      <c r="U86" s="90"/>
      <c r="V86" s="211"/>
      <c r="W86" s="73"/>
      <c r="X86" s="212"/>
      <c r="Y86" s="74"/>
      <c r="Z86" s="123"/>
      <c r="AA86" s="225"/>
      <c r="AB86" s="213">
        <f t="shared" si="4"/>
        <v>0</v>
      </c>
      <c r="AC86" s="234"/>
      <c r="AD86" s="225"/>
      <c r="AE86" s="226"/>
      <c r="AF86" s="103"/>
      <c r="AG86" s="117"/>
      <c r="AH86" s="117"/>
      <c r="AI86" s="117"/>
      <c r="AJ86" s="117"/>
      <c r="AK86" s="117"/>
      <c r="AL86" s="117"/>
      <c r="AM86" s="117"/>
      <c r="AN86" s="117"/>
      <c r="AO86" s="117"/>
      <c r="AP86" s="117"/>
      <c r="AQ86" s="117"/>
      <c r="AR86" s="117"/>
      <c r="AS86" s="117"/>
      <c r="AT86" s="117"/>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117"/>
    </row>
    <row r="87" spans="1:68" s="42" customFormat="1" ht="13.5" thickBot="1" x14ac:dyDescent="0.25">
      <c r="A87" s="98"/>
      <c r="B87" s="82"/>
      <c r="C87" s="84">
        <f t="shared" si="3"/>
        <v>7</v>
      </c>
      <c r="D87" s="69"/>
      <c r="E87" s="70"/>
      <c r="F87" s="223"/>
      <c r="G87" s="70"/>
      <c r="H87" s="223"/>
      <c r="I87" s="223"/>
      <c r="J87" s="71"/>
      <c r="K87" s="90"/>
      <c r="L87" s="71"/>
      <c r="M87" s="90"/>
      <c r="N87" s="90"/>
      <c r="O87" s="90"/>
      <c r="P87" s="90"/>
      <c r="Q87" s="90"/>
      <c r="R87" s="73"/>
      <c r="S87" s="90"/>
      <c r="T87" s="90"/>
      <c r="U87" s="90"/>
      <c r="V87" s="211"/>
      <c r="W87" s="73"/>
      <c r="X87" s="212"/>
      <c r="Y87" s="74"/>
      <c r="Z87" s="123"/>
      <c r="AA87" s="225"/>
      <c r="AB87" s="213">
        <f t="shared" si="4"/>
        <v>0</v>
      </c>
      <c r="AC87" s="234"/>
      <c r="AD87" s="225"/>
      <c r="AE87" s="226"/>
      <c r="AF87" s="103"/>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row>
    <row r="88" spans="1:68" s="42" customFormat="1" ht="13.9" customHeight="1" thickBot="1" x14ac:dyDescent="0.25">
      <c r="A88" s="98"/>
      <c r="B88" s="82"/>
      <c r="C88" s="69"/>
      <c r="D88" s="69"/>
      <c r="E88" s="223"/>
      <c r="F88" s="223"/>
      <c r="G88" s="223"/>
      <c r="H88" s="223"/>
      <c r="I88" s="223"/>
      <c r="J88" s="71"/>
      <c r="K88" s="90"/>
      <c r="L88" s="71"/>
      <c r="M88" s="90"/>
      <c r="N88" s="90"/>
      <c r="O88" s="90"/>
      <c r="P88" s="90"/>
      <c r="Q88" s="90"/>
      <c r="R88" s="73"/>
      <c r="S88" s="90"/>
      <c r="T88" s="90"/>
      <c r="U88" s="90"/>
      <c r="V88" s="90"/>
      <c r="W88" s="73"/>
      <c r="X88" s="91"/>
      <c r="Y88" s="74"/>
      <c r="Z88" s="225"/>
      <c r="AA88" s="225"/>
      <c r="AB88" s="225"/>
      <c r="AC88" s="225"/>
      <c r="AD88" s="225"/>
      <c r="AE88" s="226"/>
      <c r="AF88" s="103"/>
      <c r="AG88" s="117"/>
      <c r="AH88" s="117"/>
      <c r="AI88" s="117"/>
      <c r="AJ88" s="117"/>
      <c r="AK88" s="117"/>
      <c r="AL88" s="117"/>
      <c r="AM88" s="117"/>
      <c r="AN88" s="117"/>
      <c r="AO88" s="117"/>
      <c r="AP88" s="117"/>
      <c r="AQ88" s="117"/>
      <c r="AR88" s="117"/>
      <c r="AS88" s="117"/>
      <c r="AT88" s="117"/>
      <c r="AU88" s="117"/>
      <c r="AV88" s="117"/>
      <c r="AW88" s="117"/>
      <c r="AX88" s="117"/>
      <c r="AY88" s="117"/>
      <c r="AZ88" s="117"/>
      <c r="BA88" s="117"/>
      <c r="BB88" s="117"/>
      <c r="BC88" s="117"/>
      <c r="BD88" s="117"/>
      <c r="BE88" s="117"/>
      <c r="BF88" s="117"/>
      <c r="BG88" s="117"/>
      <c r="BH88" s="117"/>
      <c r="BI88" s="117"/>
      <c r="BJ88" s="117"/>
      <c r="BK88" s="117"/>
      <c r="BL88" s="117"/>
      <c r="BM88" s="117"/>
      <c r="BN88" s="117"/>
      <c r="BO88" s="117"/>
      <c r="BP88" s="117"/>
    </row>
    <row r="89" spans="1:68" s="42" customFormat="1" x14ac:dyDescent="0.2">
      <c r="A89" s="98"/>
      <c r="B89" s="82"/>
      <c r="C89" s="121" t="s">
        <v>24</v>
      </c>
      <c r="D89" s="235"/>
      <c r="E89" s="235"/>
      <c r="F89" s="236"/>
      <c r="G89" s="236"/>
      <c r="H89" s="236"/>
      <c r="I89" s="236"/>
      <c r="J89" s="79"/>
      <c r="K89" s="237"/>
      <c r="L89" s="79"/>
      <c r="M89" s="237"/>
      <c r="N89" s="237"/>
      <c r="O89" s="237"/>
      <c r="P89" s="237"/>
      <c r="Q89" s="237"/>
      <c r="R89" s="80"/>
      <c r="S89" s="238"/>
      <c r="T89" s="238"/>
      <c r="U89" s="238"/>
      <c r="V89" s="81">
        <f>SUM(V81:V87)</f>
        <v>0</v>
      </c>
      <c r="W89" s="119"/>
      <c r="X89" s="81">
        <f>SUM(X81:X87)</f>
        <v>0</v>
      </c>
      <c r="Y89" s="120"/>
      <c r="Z89" s="239">
        <f>SUM(Z81:Z87)</f>
        <v>0</v>
      </c>
      <c r="AA89" s="240"/>
      <c r="AB89" s="239">
        <f>SUM(AB81:AB87)</f>
        <v>0</v>
      </c>
      <c r="AC89" s="241"/>
      <c r="AD89" s="240"/>
      <c r="AE89" s="242"/>
      <c r="AF89" s="103"/>
      <c r="AG89" s="117"/>
      <c r="AH89" s="117"/>
      <c r="AI89" s="117"/>
      <c r="AJ89" s="117"/>
      <c r="AK89" s="117"/>
      <c r="AL89" s="117"/>
      <c r="AM89" s="117"/>
      <c r="AN89" s="117"/>
      <c r="AO89" s="117"/>
      <c r="AP89" s="117"/>
      <c r="AQ89" s="117"/>
      <c r="AR89" s="117"/>
      <c r="AS89" s="117"/>
      <c r="AT89" s="117"/>
      <c r="AU89" s="117"/>
      <c r="AV89" s="117"/>
      <c r="AW89" s="117"/>
      <c r="AX89" s="117"/>
      <c r="AY89" s="117"/>
      <c r="AZ89" s="117"/>
      <c r="BA89" s="117"/>
      <c r="BB89" s="117"/>
      <c r="BC89" s="117"/>
      <c r="BD89" s="117"/>
      <c r="BE89" s="117"/>
      <c r="BF89" s="117"/>
      <c r="BG89" s="117"/>
      <c r="BH89" s="117"/>
      <c r="BI89" s="117"/>
      <c r="BJ89" s="117"/>
      <c r="BK89" s="117"/>
      <c r="BL89" s="117"/>
      <c r="BM89" s="117"/>
      <c r="BN89" s="117"/>
      <c r="BO89" s="117"/>
      <c r="BP89" s="117"/>
    </row>
    <row r="90" spans="1:68" s="42" customFormat="1" ht="13.9" customHeight="1" thickBot="1" x14ac:dyDescent="0.25">
      <c r="A90" s="98"/>
      <c r="B90" s="86"/>
      <c r="C90" s="112"/>
      <c r="D90" s="112"/>
      <c r="E90" s="243"/>
      <c r="F90" s="243"/>
      <c r="G90" s="243"/>
      <c r="H90" s="243"/>
      <c r="I90" s="243"/>
      <c r="J90" s="113"/>
      <c r="K90" s="115"/>
      <c r="L90" s="113"/>
      <c r="M90" s="115"/>
      <c r="N90" s="115"/>
      <c r="O90" s="115"/>
      <c r="P90" s="115"/>
      <c r="Q90" s="115"/>
      <c r="R90" s="114"/>
      <c r="S90" s="115"/>
      <c r="T90" s="115"/>
      <c r="U90" s="115"/>
      <c r="V90" s="115"/>
      <c r="W90" s="114"/>
      <c r="X90" s="116"/>
      <c r="Y90" s="48"/>
      <c r="Z90" s="244"/>
      <c r="AA90" s="244"/>
      <c r="AB90" s="244"/>
      <c r="AC90" s="244"/>
      <c r="AD90" s="244"/>
      <c r="AE90" s="245"/>
      <c r="AF90" s="103"/>
      <c r="AG90" s="117"/>
      <c r="AH90" s="117"/>
      <c r="AI90" s="117"/>
      <c r="AJ90" s="117"/>
      <c r="AK90" s="117"/>
      <c r="AL90" s="117"/>
      <c r="AM90" s="117"/>
      <c r="AN90" s="117"/>
      <c r="AO90" s="117"/>
      <c r="AP90" s="117"/>
      <c r="AQ90" s="117"/>
      <c r="AR90" s="117"/>
      <c r="AS90" s="117"/>
      <c r="AT90" s="117"/>
      <c r="AU90" s="117"/>
      <c r="AV90" s="117"/>
      <c r="AW90" s="117"/>
      <c r="AX90" s="117"/>
      <c r="AY90" s="117"/>
      <c r="AZ90" s="117"/>
      <c r="BA90" s="117"/>
      <c r="BB90" s="117"/>
      <c r="BC90" s="117"/>
      <c r="BD90" s="117"/>
      <c r="BE90" s="117"/>
      <c r="BF90" s="117"/>
      <c r="BG90" s="117"/>
      <c r="BH90" s="117"/>
      <c r="BI90" s="117"/>
      <c r="BJ90" s="117"/>
      <c r="BK90" s="117"/>
      <c r="BL90" s="117"/>
      <c r="BM90" s="117"/>
      <c r="BN90" s="117"/>
      <c r="BO90" s="117"/>
      <c r="BP90" s="117"/>
    </row>
    <row r="91" spans="1:68" s="42" customFormat="1" ht="13.5" thickBot="1" x14ac:dyDescent="0.25">
      <c r="A91" s="98"/>
      <c r="B91" s="104"/>
      <c r="C91" s="39"/>
      <c r="D91" s="39"/>
      <c r="E91" s="246"/>
      <c r="F91" s="246"/>
      <c r="G91" s="246"/>
      <c r="H91" s="246"/>
      <c r="I91" s="246"/>
      <c r="J91" s="40"/>
      <c r="K91" s="88"/>
      <c r="L91" s="40"/>
      <c r="M91" s="88"/>
      <c r="N91" s="88"/>
      <c r="O91" s="88"/>
      <c r="P91" s="88"/>
      <c r="Q91" s="88"/>
      <c r="R91" s="41"/>
      <c r="S91" s="88"/>
      <c r="T91" s="88"/>
      <c r="U91" s="88"/>
      <c r="V91" s="88"/>
      <c r="W91" s="41"/>
      <c r="X91" s="89"/>
      <c r="Y91" s="43"/>
      <c r="Z91" s="247"/>
      <c r="AA91" s="247"/>
      <c r="AB91" s="247"/>
      <c r="AC91" s="247"/>
      <c r="AD91" s="247"/>
      <c r="AE91" s="247"/>
      <c r="AF91" s="103"/>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c r="BN91" s="117"/>
      <c r="BO91" s="117"/>
      <c r="BP91" s="117"/>
    </row>
    <row r="92" spans="1:68" s="42" customFormat="1" ht="13.9" customHeight="1" x14ac:dyDescent="0.2">
      <c r="A92" s="98"/>
      <c r="B92" s="85"/>
      <c r="C92" s="105"/>
      <c r="D92" s="105"/>
      <c r="E92" s="106"/>
      <c r="F92" s="106"/>
      <c r="G92" s="106"/>
      <c r="H92" s="106"/>
      <c r="I92" s="106"/>
      <c r="J92" s="106"/>
      <c r="K92" s="107"/>
      <c r="L92" s="106"/>
      <c r="M92" s="107"/>
      <c r="N92" s="107"/>
      <c r="O92" s="107"/>
      <c r="P92" s="107"/>
      <c r="Q92" s="107"/>
      <c r="R92" s="108"/>
      <c r="S92" s="109"/>
      <c r="T92" s="109"/>
      <c r="U92" s="109"/>
      <c r="V92" s="109"/>
      <c r="W92" s="108"/>
      <c r="X92" s="108"/>
      <c r="Y92" s="105"/>
      <c r="Z92" s="108"/>
      <c r="AA92" s="108"/>
      <c r="AB92" s="108"/>
      <c r="AC92" s="108"/>
      <c r="AD92" s="108"/>
      <c r="AE92" s="110"/>
      <c r="AF92" s="103"/>
      <c r="AG92" s="117"/>
      <c r="AH92" s="117"/>
      <c r="AI92" s="117"/>
      <c r="AJ92" s="117"/>
      <c r="AK92" s="117"/>
      <c r="AL92" s="117"/>
      <c r="AM92" s="117"/>
      <c r="AN92" s="117"/>
      <c r="AO92" s="117"/>
      <c r="AP92" s="117"/>
      <c r="AQ92" s="117"/>
      <c r="AR92" s="117"/>
      <c r="AS92" s="117"/>
      <c r="AT92" s="117"/>
      <c r="AU92" s="117"/>
      <c r="AV92" s="117"/>
      <c r="AW92" s="117"/>
      <c r="AX92" s="117"/>
      <c r="AY92" s="117"/>
      <c r="AZ92" s="117"/>
      <c r="BA92" s="117"/>
      <c r="BB92" s="117"/>
      <c r="BC92" s="117"/>
      <c r="BD92" s="117"/>
      <c r="BE92" s="117"/>
      <c r="BF92" s="117"/>
      <c r="BG92" s="117"/>
      <c r="BH92" s="117"/>
      <c r="BI92" s="117"/>
      <c r="BJ92" s="117"/>
      <c r="BK92" s="117"/>
      <c r="BL92" s="117"/>
      <c r="BM92" s="117"/>
      <c r="BN92" s="117"/>
      <c r="BO92" s="117"/>
      <c r="BP92" s="117"/>
    </row>
    <row r="93" spans="1:68" s="42" customFormat="1" x14ac:dyDescent="0.2">
      <c r="A93" s="98"/>
      <c r="B93" s="82"/>
      <c r="C93" s="292" t="s">
        <v>23</v>
      </c>
      <c r="D93" s="293"/>
      <c r="E93" s="293"/>
      <c r="F93" s="248"/>
      <c r="G93" s="248"/>
      <c r="H93" s="248"/>
      <c r="I93" s="248"/>
      <c r="J93" s="97"/>
      <c r="K93" s="124">
        <f>K71</f>
        <v>600425.88</v>
      </c>
      <c r="L93" s="125"/>
      <c r="M93" s="124">
        <f>M71</f>
        <v>65693.14</v>
      </c>
      <c r="N93" s="129"/>
      <c r="O93" s="124">
        <f>O71</f>
        <v>31490.760000000002</v>
      </c>
      <c r="P93" s="130"/>
      <c r="Q93" s="124">
        <f>Q71</f>
        <v>7872.2099999999991</v>
      </c>
      <c r="R93" s="126"/>
      <c r="S93" s="124">
        <f>S71</f>
        <v>705481.99000000011</v>
      </c>
      <c r="T93" s="128"/>
      <c r="U93" s="128"/>
      <c r="V93" s="127">
        <f>V71+V89</f>
        <v>16560.800000000007</v>
      </c>
      <c r="W93" s="126"/>
      <c r="X93" s="127">
        <f>X71+X89</f>
        <v>414</v>
      </c>
      <c r="Y93" s="125"/>
      <c r="Z93" s="127">
        <f>Z71+Z89</f>
        <v>134</v>
      </c>
      <c r="AA93" s="126"/>
      <c r="AB93" s="127">
        <f>AB71+AB89</f>
        <v>17108.800000000007</v>
      </c>
      <c r="AC93" s="128"/>
      <c r="AD93" s="124">
        <f>AD71</f>
        <v>2424</v>
      </c>
      <c r="AE93" s="176"/>
      <c r="AF93" s="103"/>
      <c r="AG93" s="117"/>
      <c r="AH93" s="117"/>
      <c r="AI93" s="117"/>
      <c r="AJ93" s="117"/>
      <c r="AK93" s="117"/>
      <c r="AL93" s="117"/>
      <c r="AM93" s="117"/>
      <c r="AN93" s="117"/>
      <c r="AO93" s="117"/>
      <c r="AP93" s="117"/>
      <c r="AQ93" s="117"/>
      <c r="AR93" s="117"/>
      <c r="AS93" s="117"/>
      <c r="AT93" s="117"/>
      <c r="AU93" s="117"/>
      <c r="AV93" s="117"/>
      <c r="AW93" s="117"/>
      <c r="AX93" s="117"/>
      <c r="AY93" s="117"/>
      <c r="AZ93" s="117"/>
      <c r="BA93" s="117"/>
      <c r="BB93" s="117"/>
      <c r="BC93" s="117"/>
      <c r="BD93" s="117"/>
      <c r="BE93" s="117"/>
      <c r="BF93" s="117"/>
      <c r="BG93" s="117"/>
      <c r="BH93" s="117"/>
      <c r="BI93" s="117"/>
      <c r="BJ93" s="117"/>
      <c r="BK93" s="117"/>
      <c r="BL93" s="117"/>
      <c r="BM93" s="117"/>
      <c r="BN93" s="117"/>
      <c r="BO93" s="117"/>
      <c r="BP93" s="117"/>
    </row>
    <row r="94" spans="1:68" s="42" customFormat="1" ht="13.9" customHeight="1" thickBot="1" x14ac:dyDescent="0.25">
      <c r="A94" s="98"/>
      <c r="B94" s="86"/>
      <c r="C94" s="48"/>
      <c r="D94" s="48"/>
      <c r="E94" s="92"/>
      <c r="F94" s="92"/>
      <c r="G94" s="92"/>
      <c r="H94" s="92"/>
      <c r="I94" s="92"/>
      <c r="J94" s="92"/>
      <c r="K94" s="93"/>
      <c r="L94" s="92"/>
      <c r="M94" s="93"/>
      <c r="N94" s="93"/>
      <c r="O94" s="93"/>
      <c r="P94" s="93"/>
      <c r="Q94" s="93"/>
      <c r="R94" s="94"/>
      <c r="S94" s="95"/>
      <c r="T94" s="95"/>
      <c r="U94" s="95"/>
      <c r="V94" s="95"/>
      <c r="W94" s="94"/>
      <c r="X94" s="94"/>
      <c r="Y94" s="48"/>
      <c r="Z94" s="94"/>
      <c r="AA94" s="94"/>
      <c r="AB94" s="94"/>
      <c r="AC94" s="94"/>
      <c r="AD94" s="94"/>
      <c r="AE94" s="96"/>
      <c r="AF94" s="103"/>
      <c r="AG94" s="117"/>
      <c r="AH94" s="117"/>
      <c r="AI94" s="117"/>
      <c r="AJ94" s="117"/>
      <c r="AK94" s="117"/>
      <c r="AL94" s="117"/>
      <c r="AM94" s="117"/>
      <c r="AN94" s="117"/>
      <c r="AO94" s="117"/>
      <c r="AP94" s="117"/>
      <c r="AQ94" s="117"/>
      <c r="AR94" s="117"/>
      <c r="AS94" s="117"/>
      <c r="AT94" s="117"/>
      <c r="AU94" s="117"/>
      <c r="AV94" s="117"/>
      <c r="AW94" s="117"/>
      <c r="AX94" s="117"/>
      <c r="AY94" s="117"/>
      <c r="AZ94" s="117"/>
      <c r="BA94" s="117"/>
      <c r="BB94" s="117"/>
      <c r="BC94" s="117"/>
      <c r="BD94" s="117"/>
      <c r="BE94" s="117"/>
      <c r="BF94" s="117"/>
      <c r="BG94" s="117"/>
      <c r="BH94" s="117"/>
      <c r="BI94" s="117"/>
      <c r="BJ94" s="117"/>
      <c r="BK94" s="117"/>
      <c r="BL94" s="117"/>
      <c r="BM94" s="117"/>
      <c r="BN94" s="117"/>
      <c r="BO94" s="117"/>
      <c r="BP94" s="117"/>
    </row>
    <row r="95" spans="1:68" s="19" customFormat="1" ht="13.5" thickBot="1" x14ac:dyDescent="0.25">
      <c r="A95" s="150"/>
      <c r="B95" s="151"/>
      <c r="C95" s="152"/>
      <c r="D95" s="152"/>
      <c r="E95" s="152"/>
      <c r="F95" s="152"/>
      <c r="G95" s="152"/>
      <c r="H95" s="152"/>
      <c r="I95" s="152"/>
      <c r="J95" s="151"/>
      <c r="K95" s="153"/>
      <c r="L95" s="154"/>
      <c r="M95" s="153"/>
      <c r="N95" s="153"/>
      <c r="O95" s="153"/>
      <c r="P95" s="153"/>
      <c r="Q95" s="153"/>
      <c r="R95" s="154"/>
      <c r="S95" s="153"/>
      <c r="T95" s="153"/>
      <c r="U95" s="153"/>
      <c r="V95" s="153"/>
      <c r="W95" s="154"/>
      <c r="X95" s="153"/>
      <c r="Y95" s="151"/>
      <c r="Z95" s="155"/>
      <c r="AA95" s="155"/>
      <c r="AB95" s="155"/>
      <c r="AC95" s="155"/>
      <c r="AD95" s="155"/>
      <c r="AE95" s="156"/>
      <c r="AF95" s="157"/>
      <c r="AG95" s="118"/>
      <c r="AH95" s="118"/>
      <c r="AI95" s="118"/>
      <c r="AJ95" s="118"/>
      <c r="AK95" s="118"/>
      <c r="AL95" s="118"/>
      <c r="AM95" s="118"/>
      <c r="AN95" s="118"/>
      <c r="AO95" s="118"/>
      <c r="AP95" s="118"/>
      <c r="AQ95" s="118"/>
      <c r="AR95" s="118"/>
      <c r="AS95" s="118"/>
      <c r="AT95" s="118"/>
      <c r="AU95" s="118"/>
      <c r="AV95" s="118"/>
      <c r="AW95" s="118"/>
      <c r="AX95" s="118"/>
      <c r="AY95" s="118"/>
      <c r="AZ95" s="118"/>
      <c r="BA95" s="118"/>
      <c r="BB95" s="118"/>
      <c r="BC95" s="118"/>
      <c r="BD95" s="118"/>
      <c r="BE95" s="118"/>
      <c r="BF95" s="118"/>
      <c r="BG95" s="118"/>
      <c r="BH95" s="118"/>
      <c r="BI95" s="118"/>
      <c r="BJ95" s="118"/>
      <c r="BK95" s="118"/>
      <c r="BL95" s="118"/>
      <c r="BM95" s="118"/>
      <c r="BN95" s="118"/>
      <c r="BO95" s="118"/>
      <c r="BP95" s="118"/>
    </row>
    <row r="96" spans="1:68" x14ac:dyDescent="0.2">
      <c r="AG96" s="117"/>
      <c r="AH96" s="117"/>
      <c r="AI96" s="117"/>
      <c r="AJ96" s="117"/>
      <c r="AK96" s="117"/>
      <c r="AL96" s="117"/>
      <c r="AM96" s="117"/>
      <c r="AN96" s="117"/>
      <c r="AO96" s="117"/>
      <c r="AP96" s="117"/>
      <c r="AQ96" s="117"/>
      <c r="AR96" s="117"/>
      <c r="AS96" s="117"/>
      <c r="AT96" s="117"/>
      <c r="AU96" s="117"/>
      <c r="AV96" s="117"/>
      <c r="AW96" s="117"/>
      <c r="AX96" s="117"/>
      <c r="AY96" s="117"/>
      <c r="AZ96" s="117"/>
      <c r="BA96" s="117"/>
      <c r="BB96" s="117"/>
      <c r="BC96" s="117"/>
      <c r="BD96" s="117"/>
      <c r="BE96" s="117"/>
      <c r="BF96" s="117"/>
      <c r="BG96" s="117"/>
      <c r="BH96" s="117"/>
      <c r="BI96" s="117"/>
      <c r="BJ96" s="117"/>
      <c r="BK96" s="117"/>
      <c r="BL96" s="117"/>
      <c r="BM96" s="117"/>
      <c r="BN96" s="117"/>
      <c r="BO96" s="117"/>
      <c r="BP96" s="117"/>
    </row>
  </sheetData>
  <sheetProtection selectLockedCells="1"/>
  <customSheetViews>
    <customSheetView guid="{384CD568-4BF5-41C9-851F-4C9EA22E89B3}" showGridLines="0" fitToPage="1">
      <selection activeCell="I13" sqref="I13"/>
      <colBreaks count="1" manualBreakCount="1">
        <brk id="36" max="1048575" man="1"/>
      </colBreaks>
      <pageMargins left="0.70866141732283472" right="0.70866141732283472" top="0.74803149606299213" bottom="0.74803149606299213" header="0.31496062992125984" footer="0.31496062992125984"/>
      <pageSetup paperSize="9" fitToWidth="2" fitToHeight="0" orientation="landscape" r:id="rId1"/>
    </customSheetView>
    <customSheetView guid="{867C32D8-09FC-4C3D-AB70-2F63D87F0E00}" showGridLines="0" fitToPage="1">
      <selection activeCell="I13" sqref="I13"/>
      <colBreaks count="1" manualBreakCount="1">
        <brk id="36" max="1048575" man="1"/>
      </colBreaks>
      <pageMargins left="0.70866141732283472" right="0.70866141732283472" top="0.74803149606299213" bottom="0.74803149606299213" header="0.31496062992125984" footer="0.31496062992125984"/>
      <pageSetup paperSize="9" fitToWidth="2" fitToHeight="0" orientation="landscape" r:id="rId2"/>
    </customSheetView>
  </customSheetViews>
  <mergeCells count="7">
    <mergeCell ref="B2:K2"/>
    <mergeCell ref="C93:E93"/>
    <mergeCell ref="B4:W4"/>
    <mergeCell ref="B6:AE6"/>
    <mergeCell ref="B74:AE74"/>
    <mergeCell ref="X77:Z77"/>
    <mergeCell ref="X9:Z9"/>
  </mergeCells>
  <pageMargins left="0.70866141732283472" right="0.70866141732283472" top="0.74803149606299213" bottom="0.74803149606299213" header="0.31496062992125984" footer="0.31496062992125984"/>
  <pageSetup paperSize="9" scale="57" fitToHeight="0" orientation="landscape" r:id="rId3"/>
  <colBreaks count="1" manualBreakCount="1">
    <brk id="36" max="1048575" man="1"/>
  </colBreaks>
  <ignoredErrors>
    <ignoredError sqref="K71 M71 O71 Q71 Z71 Z89 AB71 AB89 S71 AB81:AB87 AD71 AB13:AB69 S13:S6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zoomScaleNormal="100" workbookViewId="0">
      <selection activeCell="I6" sqref="I6"/>
    </sheetView>
  </sheetViews>
  <sheetFormatPr defaultRowHeight="12.75" x14ac:dyDescent="0.2"/>
  <cols>
    <col min="1" max="1" width="2.28515625" customWidth="1"/>
    <col min="2" max="2" width="2" customWidth="1"/>
    <col min="3" max="3" width="27.85546875" customWidth="1"/>
    <col min="4" max="4" width="2" customWidth="1"/>
    <col min="5" max="5" width="19.28515625" customWidth="1"/>
    <col min="6" max="6" width="2" customWidth="1"/>
    <col min="7" max="7" width="47.28515625" customWidth="1"/>
    <col min="8" max="8" width="2" customWidth="1"/>
    <col min="10" max="10" width="12.140625" style="167" customWidth="1"/>
    <col min="11" max="23" width="8.85546875" style="167"/>
  </cols>
  <sheetData>
    <row r="1" spans="1:19" ht="24.75" customHeight="1" thickBot="1" x14ac:dyDescent="0.25">
      <c r="A1" s="158"/>
      <c r="B1" s="159"/>
      <c r="C1" s="159"/>
      <c r="D1" s="159"/>
      <c r="E1" s="159"/>
      <c r="F1" s="159"/>
      <c r="G1" s="159"/>
      <c r="H1" s="159"/>
      <c r="I1" s="159"/>
      <c r="J1" s="251" t="s">
        <v>3</v>
      </c>
      <c r="K1" s="166"/>
      <c r="L1" s="166"/>
      <c r="M1" s="166"/>
      <c r="N1" s="166"/>
      <c r="O1" s="166"/>
      <c r="P1" s="166"/>
      <c r="Q1" s="166"/>
      <c r="R1" s="166"/>
      <c r="S1" s="166"/>
    </row>
    <row r="2" spans="1:19" ht="21" customHeight="1" thickTop="1" thickBot="1" x14ac:dyDescent="0.3">
      <c r="A2" s="160"/>
      <c r="B2" s="300" t="s">
        <v>159</v>
      </c>
      <c r="C2" s="301"/>
      <c r="D2" s="301"/>
      <c r="E2" s="301"/>
      <c r="F2" s="301"/>
      <c r="G2" s="301"/>
      <c r="H2" s="301"/>
      <c r="I2" s="302"/>
      <c r="J2" s="162"/>
      <c r="K2" s="166"/>
      <c r="L2" s="166"/>
      <c r="M2" s="166"/>
      <c r="N2" s="166"/>
      <c r="O2" s="166"/>
      <c r="P2" s="166"/>
      <c r="Q2" s="166"/>
      <c r="R2" s="166"/>
      <c r="S2" s="166"/>
    </row>
    <row r="3" spans="1:19" ht="13.5" thickTop="1" x14ac:dyDescent="0.2">
      <c r="A3" s="160"/>
      <c r="B3" s="161"/>
      <c r="C3" s="161"/>
      <c r="D3" s="161"/>
      <c r="E3" s="161"/>
      <c r="F3" s="161"/>
      <c r="G3" s="161"/>
      <c r="H3" s="161"/>
      <c r="I3" s="161"/>
      <c r="J3" s="162"/>
      <c r="K3" s="166"/>
      <c r="L3" s="166"/>
      <c r="M3" s="166"/>
      <c r="N3" s="166"/>
      <c r="O3" s="166"/>
      <c r="P3" s="166"/>
      <c r="Q3" s="166"/>
      <c r="R3" s="166"/>
      <c r="S3" s="166"/>
    </row>
    <row r="4" spans="1:19" ht="30" customHeight="1" x14ac:dyDescent="0.25">
      <c r="A4" s="160"/>
      <c r="B4" s="303" t="s">
        <v>79</v>
      </c>
      <c r="C4" s="304"/>
      <c r="D4" s="304"/>
      <c r="E4" s="304"/>
      <c r="F4" s="304"/>
      <c r="G4" s="304"/>
      <c r="H4" s="304"/>
      <c r="I4" s="304"/>
      <c r="J4" s="171"/>
      <c r="K4" s="168"/>
      <c r="L4" s="168"/>
      <c r="M4" s="168"/>
      <c r="N4" s="168"/>
      <c r="O4" s="168"/>
      <c r="P4" s="168"/>
      <c r="Q4" s="168"/>
      <c r="R4" s="168"/>
      <c r="S4" s="168"/>
    </row>
    <row r="5" spans="1:19" ht="13.5" thickBot="1" x14ac:dyDescent="0.25">
      <c r="A5" s="160"/>
      <c r="B5" s="161"/>
      <c r="C5" s="161"/>
      <c r="D5" s="161"/>
      <c r="E5" s="161"/>
      <c r="F5" s="161"/>
      <c r="G5" s="161"/>
      <c r="H5" s="161"/>
      <c r="I5" s="161"/>
      <c r="J5" s="162"/>
      <c r="K5" s="166"/>
      <c r="L5" s="166"/>
      <c r="M5" s="166"/>
      <c r="N5" s="166"/>
      <c r="O5" s="166"/>
      <c r="P5" s="166"/>
      <c r="Q5" s="166"/>
      <c r="R5" s="166"/>
      <c r="S5" s="166"/>
    </row>
    <row r="6" spans="1:19" ht="13.9" customHeight="1" x14ac:dyDescent="0.2">
      <c r="A6" s="160"/>
      <c r="B6" s="132"/>
      <c r="C6" s="133"/>
      <c r="D6" s="133"/>
      <c r="E6" s="133"/>
      <c r="F6" s="133"/>
      <c r="G6" s="133"/>
      <c r="H6" s="134"/>
      <c r="I6" s="161"/>
      <c r="J6" s="162"/>
      <c r="K6" s="166"/>
      <c r="L6" s="166"/>
      <c r="M6" s="166"/>
      <c r="N6" s="166"/>
      <c r="O6" s="166"/>
      <c r="P6" s="166"/>
      <c r="Q6" s="166"/>
      <c r="R6" s="166"/>
      <c r="S6" s="166"/>
    </row>
    <row r="7" spans="1:19" ht="24" customHeight="1" x14ac:dyDescent="0.2">
      <c r="A7" s="160"/>
      <c r="B7" s="135"/>
      <c r="C7" s="136" t="s">
        <v>29</v>
      </c>
      <c r="D7" s="137"/>
      <c r="E7" s="138" t="s">
        <v>14</v>
      </c>
      <c r="F7" s="137"/>
      <c r="G7" s="138" t="s">
        <v>40</v>
      </c>
      <c r="H7" s="139"/>
      <c r="I7" s="161"/>
      <c r="J7" s="162"/>
      <c r="K7" s="166"/>
      <c r="L7" s="166"/>
      <c r="M7" s="166"/>
      <c r="N7" s="166"/>
      <c r="O7" s="166"/>
      <c r="P7" s="166"/>
      <c r="Q7" s="166"/>
      <c r="R7" s="166"/>
      <c r="S7" s="166"/>
    </row>
    <row r="8" spans="1:19" ht="16.899999999999999" customHeight="1" x14ac:dyDescent="0.2">
      <c r="A8" s="160"/>
      <c r="B8" s="135"/>
      <c r="C8" s="136"/>
      <c r="D8" s="137"/>
      <c r="E8" s="140" t="s">
        <v>1</v>
      </c>
      <c r="F8" s="137"/>
      <c r="G8" s="140"/>
      <c r="H8" s="139"/>
      <c r="I8" s="161"/>
      <c r="J8" s="162"/>
      <c r="K8" s="166"/>
      <c r="L8" s="166"/>
      <c r="M8" s="166"/>
      <c r="N8" s="166"/>
      <c r="O8" s="166"/>
      <c r="P8" s="166"/>
      <c r="Q8" s="166"/>
      <c r="R8" s="166"/>
      <c r="S8" s="166"/>
    </row>
    <row r="9" spans="1:19" ht="13.9" customHeight="1" x14ac:dyDescent="0.2">
      <c r="A9" s="160"/>
      <c r="B9" s="135"/>
      <c r="C9" s="141"/>
      <c r="D9" s="137"/>
      <c r="E9" s="137"/>
      <c r="F9" s="137"/>
      <c r="G9" s="137"/>
      <c r="H9" s="139"/>
      <c r="I9" s="161"/>
      <c r="J9" s="162"/>
      <c r="K9" s="166"/>
      <c r="L9" s="166"/>
      <c r="M9" s="166"/>
      <c r="N9" s="166"/>
      <c r="O9" s="166"/>
      <c r="P9" s="166"/>
      <c r="Q9" s="166"/>
      <c r="R9" s="166"/>
      <c r="S9" s="166"/>
    </row>
    <row r="10" spans="1:19" ht="40.15" customHeight="1" x14ac:dyDescent="0.2">
      <c r="A10" s="160"/>
      <c r="B10" s="135"/>
      <c r="C10" s="181" t="s">
        <v>48</v>
      </c>
      <c r="D10" s="137"/>
      <c r="E10" s="249">
        <v>2190</v>
      </c>
      <c r="F10" s="137"/>
      <c r="G10" s="260" t="s">
        <v>81</v>
      </c>
      <c r="H10" s="139"/>
      <c r="I10" s="161"/>
      <c r="J10" s="162"/>
      <c r="K10" s="166"/>
      <c r="L10" s="166"/>
      <c r="M10" s="166"/>
      <c r="N10" s="166"/>
      <c r="O10" s="166"/>
      <c r="P10" s="166"/>
      <c r="Q10" s="166"/>
      <c r="R10" s="166"/>
      <c r="S10" s="166"/>
    </row>
    <row r="11" spans="1:19" ht="13.15" customHeight="1" x14ac:dyDescent="0.2">
      <c r="A11" s="160"/>
      <c r="B11" s="135"/>
      <c r="C11" s="144"/>
      <c r="D11" s="137"/>
      <c r="E11" s="142"/>
      <c r="F11" s="137"/>
      <c r="G11" s="142"/>
      <c r="H11" s="139"/>
      <c r="I11" s="161"/>
      <c r="J11" s="162"/>
      <c r="K11" s="166"/>
      <c r="L11" s="166"/>
      <c r="M11" s="166"/>
      <c r="N11" s="166"/>
      <c r="O11" s="166"/>
      <c r="P11" s="166"/>
      <c r="Q11" s="166"/>
      <c r="R11" s="166"/>
      <c r="S11" s="166"/>
    </row>
    <row r="12" spans="1:19" ht="40.15" customHeight="1" x14ac:dyDescent="0.2">
      <c r="A12" s="160"/>
      <c r="B12" s="135"/>
      <c r="C12" s="143" t="s">
        <v>30</v>
      </c>
      <c r="D12" s="137"/>
      <c r="E12" s="249">
        <v>1802</v>
      </c>
      <c r="F12" s="137"/>
      <c r="G12" s="259" t="s">
        <v>80</v>
      </c>
      <c r="H12" s="139"/>
      <c r="I12" s="161"/>
      <c r="J12" s="162"/>
      <c r="K12" s="166"/>
      <c r="L12" s="166"/>
      <c r="M12" s="166"/>
      <c r="N12" s="166"/>
      <c r="O12" s="166"/>
      <c r="P12" s="166"/>
      <c r="Q12" s="166"/>
      <c r="R12" s="166"/>
      <c r="S12" s="166"/>
    </row>
    <row r="13" spans="1:19" ht="13.15" customHeight="1" x14ac:dyDescent="0.2">
      <c r="A13" s="160"/>
      <c r="B13" s="135"/>
      <c r="C13" s="144"/>
      <c r="D13" s="137"/>
      <c r="E13" s="142"/>
      <c r="F13" s="137"/>
      <c r="G13" s="142"/>
      <c r="H13" s="139"/>
      <c r="I13" s="161"/>
      <c r="J13" s="162"/>
      <c r="K13" s="166"/>
      <c r="L13" s="166"/>
      <c r="M13" s="166"/>
      <c r="N13" s="166"/>
      <c r="O13" s="166"/>
      <c r="P13" s="166"/>
      <c r="Q13" s="166"/>
      <c r="R13" s="166"/>
      <c r="S13" s="166"/>
    </row>
    <row r="14" spans="1:19" ht="40.15" customHeight="1" x14ac:dyDescent="0.2">
      <c r="A14" s="160"/>
      <c r="B14" s="135"/>
      <c r="C14" s="182" t="s">
        <v>49</v>
      </c>
      <c r="D14" s="137"/>
      <c r="E14" s="249">
        <v>2060</v>
      </c>
      <c r="F14" s="137"/>
      <c r="G14" s="261" t="s">
        <v>158</v>
      </c>
      <c r="H14" s="139"/>
      <c r="I14" s="161"/>
      <c r="J14" s="162"/>
      <c r="K14" s="166"/>
      <c r="L14" s="166"/>
      <c r="M14" s="166"/>
      <c r="N14" s="166"/>
      <c r="O14" s="166"/>
      <c r="P14" s="166"/>
      <c r="Q14" s="166"/>
      <c r="R14" s="166"/>
      <c r="S14" s="166"/>
    </row>
    <row r="15" spans="1:19" x14ac:dyDescent="0.2">
      <c r="A15" s="160"/>
      <c r="B15" s="135"/>
      <c r="C15" s="137"/>
      <c r="D15" s="137"/>
      <c r="E15" s="137"/>
      <c r="F15" s="137"/>
      <c r="G15" s="137"/>
      <c r="H15" s="139"/>
      <c r="I15" s="161"/>
      <c r="J15" s="162"/>
      <c r="K15" s="166"/>
      <c r="L15" s="166"/>
      <c r="M15" s="166"/>
      <c r="N15" s="166"/>
      <c r="O15" s="166"/>
      <c r="P15" s="166"/>
      <c r="Q15" s="166"/>
      <c r="R15" s="166"/>
      <c r="S15" s="166"/>
    </row>
    <row r="16" spans="1:19" ht="76.5" customHeight="1" x14ac:dyDescent="0.2">
      <c r="A16" s="160"/>
      <c r="B16" s="135"/>
      <c r="C16" s="177" t="s">
        <v>42</v>
      </c>
      <c r="D16" s="137"/>
      <c r="E16" s="249">
        <v>990</v>
      </c>
      <c r="F16" s="137"/>
      <c r="G16" s="249"/>
      <c r="H16" s="139"/>
      <c r="I16" s="161"/>
      <c r="J16" s="162"/>
      <c r="K16" s="166"/>
      <c r="L16" s="166"/>
      <c r="M16" s="166"/>
      <c r="N16" s="166"/>
      <c r="O16" s="166"/>
      <c r="P16" s="166"/>
      <c r="Q16" s="166"/>
      <c r="R16" s="166"/>
      <c r="S16" s="166"/>
    </row>
    <row r="17" spans="1:19" x14ac:dyDescent="0.2">
      <c r="A17" s="160"/>
      <c r="B17" s="135"/>
      <c r="C17" s="137"/>
      <c r="D17" s="137"/>
      <c r="E17" s="137"/>
      <c r="F17" s="137"/>
      <c r="G17" s="137"/>
      <c r="H17" s="139"/>
      <c r="I17" s="161"/>
      <c r="J17" s="162"/>
      <c r="K17" s="166"/>
      <c r="L17" s="166"/>
      <c r="M17" s="166"/>
      <c r="N17" s="166"/>
      <c r="O17" s="166"/>
      <c r="P17" s="166"/>
      <c r="Q17" s="166"/>
      <c r="R17" s="166"/>
      <c r="S17" s="166"/>
    </row>
    <row r="18" spans="1:19" x14ac:dyDescent="0.2">
      <c r="A18" s="160"/>
      <c r="B18" s="135"/>
      <c r="C18" s="145" t="s">
        <v>24</v>
      </c>
      <c r="D18" s="137"/>
      <c r="E18" s="146">
        <f>SUM(E10:E17)</f>
        <v>7042</v>
      </c>
      <c r="F18" s="137"/>
      <c r="G18" s="250"/>
      <c r="H18" s="139"/>
      <c r="I18" s="161"/>
      <c r="J18" s="162"/>
      <c r="K18" s="166"/>
      <c r="L18" s="166"/>
      <c r="M18" s="166"/>
      <c r="N18" s="166"/>
      <c r="O18" s="166"/>
      <c r="P18" s="166"/>
      <c r="Q18" s="166"/>
      <c r="R18" s="166"/>
      <c r="S18" s="166"/>
    </row>
    <row r="19" spans="1:19" ht="13.9" customHeight="1" thickBot="1" x14ac:dyDescent="0.25">
      <c r="A19" s="160"/>
      <c r="B19" s="147"/>
      <c r="C19" s="148"/>
      <c r="D19" s="148"/>
      <c r="E19" s="148"/>
      <c r="F19" s="148"/>
      <c r="G19" s="148"/>
      <c r="H19" s="149"/>
      <c r="I19" s="161"/>
      <c r="J19" s="162"/>
      <c r="K19" s="166"/>
      <c r="L19" s="166"/>
      <c r="M19" s="166"/>
      <c r="N19" s="166"/>
      <c r="O19" s="166"/>
      <c r="P19" s="166"/>
      <c r="Q19" s="166"/>
      <c r="R19" s="166"/>
      <c r="S19" s="166"/>
    </row>
    <row r="20" spans="1:19" ht="13.5" thickBot="1" x14ac:dyDescent="0.25">
      <c r="A20" s="163"/>
      <c r="B20" s="164"/>
      <c r="C20" s="164"/>
      <c r="D20" s="164"/>
      <c r="E20" s="164"/>
      <c r="F20" s="164"/>
      <c r="G20" s="164"/>
      <c r="H20" s="164"/>
      <c r="I20" s="164"/>
      <c r="J20" s="165"/>
      <c r="K20" s="166"/>
      <c r="L20" s="166"/>
      <c r="M20" s="166"/>
      <c r="N20" s="166"/>
      <c r="O20" s="166"/>
      <c r="P20" s="166"/>
      <c r="Q20" s="166"/>
      <c r="R20" s="166"/>
      <c r="S20" s="166"/>
    </row>
    <row r="21" spans="1:19" x14ac:dyDescent="0.2">
      <c r="A21" s="167"/>
      <c r="B21" s="167"/>
      <c r="C21" s="167"/>
      <c r="D21" s="167"/>
      <c r="E21" s="167"/>
      <c r="F21" s="167"/>
      <c r="G21" s="167"/>
      <c r="H21" s="167"/>
      <c r="I21" s="167"/>
    </row>
    <row r="22" spans="1:19" x14ac:dyDescent="0.2">
      <c r="A22" s="167"/>
      <c r="B22" s="167"/>
      <c r="C22" s="167"/>
      <c r="D22" s="167"/>
      <c r="E22" s="167"/>
      <c r="F22" s="167"/>
      <c r="G22" s="167"/>
      <c r="H22" s="167"/>
      <c r="I22" s="167"/>
    </row>
    <row r="23" spans="1:19" x14ac:dyDescent="0.2">
      <c r="A23" s="167"/>
      <c r="B23" s="167"/>
      <c r="C23" s="167"/>
      <c r="D23" s="167"/>
      <c r="E23" s="167"/>
      <c r="F23" s="167"/>
      <c r="G23" s="167"/>
      <c r="H23" s="167"/>
      <c r="I23" s="167"/>
    </row>
    <row r="24" spans="1:19" x14ac:dyDescent="0.2">
      <c r="A24" s="167"/>
      <c r="B24" s="167"/>
      <c r="C24" s="167"/>
      <c r="D24" s="167"/>
      <c r="E24" s="167"/>
      <c r="F24" s="167"/>
      <c r="G24" s="167"/>
      <c r="H24" s="167"/>
      <c r="I24" s="167"/>
    </row>
    <row r="25" spans="1:19" x14ac:dyDescent="0.2">
      <c r="A25" s="167"/>
      <c r="B25" s="167"/>
      <c r="C25" s="167"/>
      <c r="D25" s="167"/>
      <c r="E25" s="167"/>
      <c r="F25" s="167"/>
      <c r="G25" s="167"/>
      <c r="H25" s="167"/>
      <c r="I25" s="167"/>
    </row>
    <row r="26" spans="1:19" x14ac:dyDescent="0.2">
      <c r="A26" s="167"/>
      <c r="B26" s="167"/>
      <c r="C26" s="167"/>
      <c r="D26" s="167"/>
      <c r="E26" s="167"/>
      <c r="F26" s="167"/>
      <c r="G26" s="167"/>
      <c r="H26" s="167"/>
      <c r="I26" s="167"/>
    </row>
    <row r="27" spans="1:19" x14ac:dyDescent="0.2">
      <c r="A27" s="167"/>
      <c r="B27" s="167"/>
      <c r="C27" s="167"/>
      <c r="D27" s="167"/>
      <c r="E27" s="167"/>
      <c r="F27" s="167"/>
      <c r="G27" s="167"/>
      <c r="H27" s="167"/>
      <c r="I27" s="167"/>
    </row>
    <row r="28" spans="1:19" x14ac:dyDescent="0.2">
      <c r="A28" s="167"/>
      <c r="B28" s="167"/>
      <c r="C28" s="167"/>
      <c r="D28" s="167"/>
      <c r="E28" s="167"/>
      <c r="F28" s="167"/>
      <c r="G28" s="167"/>
      <c r="H28" s="167"/>
      <c r="I28" s="167"/>
    </row>
    <row r="29" spans="1:19" x14ac:dyDescent="0.2">
      <c r="A29" s="167"/>
      <c r="B29" s="167"/>
      <c r="C29" s="167"/>
      <c r="D29" s="167"/>
      <c r="E29" s="167"/>
      <c r="F29" s="167"/>
      <c r="G29" s="167"/>
      <c r="H29" s="167"/>
      <c r="I29" s="167"/>
    </row>
    <row r="30" spans="1:19" x14ac:dyDescent="0.2">
      <c r="A30" s="167"/>
      <c r="B30" s="167"/>
      <c r="C30" s="167"/>
      <c r="D30" s="167"/>
      <c r="E30" s="167"/>
      <c r="F30" s="167"/>
      <c r="G30" s="167"/>
      <c r="H30" s="167"/>
      <c r="I30" s="167"/>
    </row>
    <row r="31" spans="1:19" x14ac:dyDescent="0.2">
      <c r="A31" s="167"/>
      <c r="B31" s="167"/>
      <c r="C31" s="167"/>
      <c r="D31" s="167"/>
      <c r="E31" s="167"/>
      <c r="F31" s="167"/>
      <c r="G31" s="167"/>
      <c r="H31" s="167"/>
      <c r="I31" s="167"/>
    </row>
    <row r="32" spans="1:19" x14ac:dyDescent="0.2">
      <c r="A32" s="167"/>
      <c r="B32" s="167"/>
      <c r="C32" s="167"/>
      <c r="D32" s="167"/>
      <c r="E32" s="167"/>
      <c r="F32" s="167"/>
      <c r="G32" s="167"/>
      <c r="H32" s="167"/>
      <c r="I32" s="167"/>
    </row>
    <row r="33" spans="1:9" x14ac:dyDescent="0.2">
      <c r="A33" s="167"/>
      <c r="B33" s="167"/>
      <c r="C33" s="167"/>
      <c r="D33" s="167"/>
      <c r="E33" s="167"/>
      <c r="F33" s="167"/>
      <c r="G33" s="167"/>
      <c r="H33" s="167"/>
      <c r="I33" s="167"/>
    </row>
    <row r="34" spans="1:9" x14ac:dyDescent="0.2">
      <c r="A34" s="167"/>
      <c r="B34" s="167"/>
      <c r="C34" s="167"/>
      <c r="D34" s="167"/>
      <c r="E34" s="167"/>
      <c r="F34" s="167"/>
      <c r="G34" s="167"/>
      <c r="H34" s="167"/>
      <c r="I34" s="167"/>
    </row>
    <row r="35" spans="1:9" x14ac:dyDescent="0.2">
      <c r="A35" s="167"/>
      <c r="B35" s="167"/>
      <c r="C35" s="167"/>
      <c r="D35" s="167"/>
      <c r="E35" s="167"/>
      <c r="F35" s="167"/>
      <c r="G35" s="167"/>
      <c r="H35" s="167"/>
      <c r="I35" s="167"/>
    </row>
    <row r="36" spans="1:9" x14ac:dyDescent="0.2">
      <c r="A36" s="167"/>
      <c r="B36" s="167"/>
      <c r="C36" s="167"/>
      <c r="D36" s="167"/>
      <c r="E36" s="167"/>
      <c r="F36" s="167"/>
      <c r="G36" s="167"/>
      <c r="H36" s="167"/>
      <c r="I36" s="167"/>
    </row>
    <row r="37" spans="1:9" x14ac:dyDescent="0.2">
      <c r="A37" s="167"/>
      <c r="B37" s="167"/>
      <c r="C37" s="167"/>
      <c r="D37" s="167"/>
      <c r="E37" s="167"/>
      <c r="F37" s="167"/>
      <c r="G37" s="167"/>
      <c r="H37" s="167"/>
      <c r="I37" s="167"/>
    </row>
    <row r="38" spans="1:9" x14ac:dyDescent="0.2">
      <c r="A38" s="167"/>
      <c r="B38" s="167"/>
      <c r="C38" s="167"/>
      <c r="D38" s="167"/>
      <c r="E38" s="167"/>
      <c r="F38" s="167"/>
      <c r="G38" s="167"/>
      <c r="H38" s="167"/>
      <c r="I38" s="167"/>
    </row>
    <row r="39" spans="1:9" x14ac:dyDescent="0.2">
      <c r="A39" s="167"/>
      <c r="B39" s="167"/>
      <c r="C39" s="167"/>
      <c r="D39" s="167"/>
      <c r="E39" s="167"/>
      <c r="F39" s="167"/>
      <c r="G39" s="167"/>
      <c r="H39" s="167"/>
      <c r="I39" s="167"/>
    </row>
    <row r="40" spans="1:9" x14ac:dyDescent="0.2">
      <c r="A40" s="167"/>
      <c r="B40" s="167"/>
      <c r="C40" s="167"/>
      <c r="D40" s="167"/>
      <c r="E40" s="167"/>
      <c r="F40" s="167"/>
      <c r="G40" s="167"/>
      <c r="H40" s="167"/>
      <c r="I40" s="167"/>
    </row>
    <row r="41" spans="1:9" x14ac:dyDescent="0.2">
      <c r="A41" s="167"/>
      <c r="B41" s="167"/>
      <c r="C41" s="167"/>
      <c r="D41" s="167"/>
      <c r="E41" s="167"/>
      <c r="F41" s="167"/>
      <c r="G41" s="167"/>
      <c r="H41" s="167"/>
      <c r="I41" s="167"/>
    </row>
    <row r="42" spans="1:9" x14ac:dyDescent="0.2">
      <c r="A42" s="167"/>
      <c r="B42" s="167"/>
      <c r="C42" s="167"/>
      <c r="D42" s="167"/>
      <c r="E42" s="167"/>
      <c r="F42" s="167"/>
      <c r="G42" s="167"/>
      <c r="H42" s="167"/>
      <c r="I42" s="167"/>
    </row>
    <row r="43" spans="1:9" x14ac:dyDescent="0.2">
      <c r="A43" s="167"/>
      <c r="B43" s="167"/>
      <c r="C43" s="167"/>
      <c r="D43" s="167"/>
      <c r="E43" s="167"/>
      <c r="F43" s="167"/>
      <c r="G43" s="167"/>
      <c r="H43" s="167"/>
      <c r="I43" s="167"/>
    </row>
    <row r="44" spans="1:9" x14ac:dyDescent="0.2">
      <c r="A44" s="167"/>
      <c r="B44" s="167"/>
      <c r="C44" s="167"/>
      <c r="D44" s="167"/>
      <c r="E44" s="167"/>
      <c r="F44" s="167"/>
      <c r="G44" s="167"/>
      <c r="H44" s="167"/>
      <c r="I44" s="167"/>
    </row>
    <row r="45" spans="1:9" x14ac:dyDescent="0.2">
      <c r="A45" s="167"/>
      <c r="B45" s="167"/>
      <c r="C45" s="167"/>
      <c r="D45" s="167"/>
      <c r="E45" s="167"/>
      <c r="F45" s="167"/>
      <c r="G45" s="167"/>
      <c r="H45" s="167"/>
      <c r="I45" s="167"/>
    </row>
    <row r="46" spans="1:9" x14ac:dyDescent="0.2">
      <c r="A46" s="167"/>
      <c r="B46" s="167"/>
      <c r="C46" s="167"/>
      <c r="D46" s="167"/>
      <c r="E46" s="167"/>
      <c r="F46" s="167"/>
      <c r="G46" s="167"/>
      <c r="H46" s="167"/>
      <c r="I46" s="167"/>
    </row>
    <row r="47" spans="1:9" x14ac:dyDescent="0.2">
      <c r="A47" s="167"/>
      <c r="B47" s="167"/>
      <c r="C47" s="167"/>
      <c r="D47" s="167"/>
      <c r="E47" s="167"/>
      <c r="F47" s="167"/>
      <c r="G47" s="167"/>
      <c r="H47" s="167"/>
      <c r="I47" s="167"/>
    </row>
    <row r="48" spans="1:9" x14ac:dyDescent="0.2">
      <c r="A48" s="167"/>
      <c r="B48" s="167"/>
      <c r="C48" s="167"/>
      <c r="D48" s="167"/>
      <c r="E48" s="167"/>
      <c r="F48" s="167"/>
      <c r="G48" s="167"/>
      <c r="H48" s="167"/>
      <c r="I48" s="167"/>
    </row>
    <row r="49" spans="1:9" x14ac:dyDescent="0.2">
      <c r="A49" s="167"/>
      <c r="B49" s="167"/>
      <c r="C49" s="167"/>
      <c r="D49" s="167"/>
      <c r="E49" s="167"/>
      <c r="F49" s="167"/>
      <c r="G49" s="167"/>
      <c r="H49" s="167"/>
      <c r="I49" s="167"/>
    </row>
    <row r="50" spans="1:9" x14ac:dyDescent="0.2">
      <c r="A50" s="167"/>
      <c r="B50" s="167"/>
      <c r="C50" s="167"/>
      <c r="D50" s="167"/>
      <c r="E50" s="167"/>
      <c r="F50" s="167"/>
      <c r="G50" s="167"/>
      <c r="H50" s="167"/>
      <c r="I50" s="167"/>
    </row>
    <row r="51" spans="1:9" x14ac:dyDescent="0.2">
      <c r="A51" s="167"/>
      <c r="B51" s="167"/>
      <c r="C51" s="167"/>
      <c r="D51" s="167"/>
      <c r="E51" s="167"/>
      <c r="F51" s="167"/>
      <c r="G51" s="167"/>
      <c r="H51" s="167"/>
      <c r="I51" s="167"/>
    </row>
    <row r="52" spans="1:9" x14ac:dyDescent="0.2">
      <c r="A52" s="167"/>
      <c r="B52" s="167"/>
      <c r="C52" s="167"/>
      <c r="D52" s="167"/>
      <c r="E52" s="167"/>
      <c r="F52" s="167"/>
      <c r="G52" s="167"/>
      <c r="H52" s="167"/>
      <c r="I52" s="167"/>
    </row>
    <row r="53" spans="1:9" x14ac:dyDescent="0.2">
      <c r="A53" s="167"/>
      <c r="B53" s="167"/>
      <c r="C53" s="167"/>
      <c r="D53" s="167"/>
      <c r="E53" s="167"/>
      <c r="F53" s="167"/>
      <c r="G53" s="167"/>
      <c r="H53" s="167"/>
      <c r="I53" s="167"/>
    </row>
    <row r="54" spans="1:9" x14ac:dyDescent="0.2">
      <c r="A54" s="167"/>
      <c r="B54" s="167"/>
      <c r="C54" s="167"/>
      <c r="D54" s="167"/>
      <c r="E54" s="167"/>
      <c r="F54" s="167"/>
      <c r="G54" s="167"/>
      <c r="H54" s="167"/>
      <c r="I54" s="167"/>
    </row>
  </sheetData>
  <sheetProtection selectLockedCells="1"/>
  <customSheetViews>
    <customSheetView guid="{384CD568-4BF5-41C9-851F-4C9EA22E89B3}">
      <selection activeCell="J12" sqref="J12"/>
      <pageMargins left="0.70866141732283472" right="0.70866141732283472" top="0.74803149606299213" bottom="0.74803149606299213" header="0.31496062992125984" footer="0.31496062992125984"/>
      <pageSetup paperSize="9" scale="99" orientation="landscape" r:id="rId1"/>
    </customSheetView>
    <customSheetView guid="{867C32D8-09FC-4C3D-AB70-2F63D87F0E00}">
      <selection activeCell="J12" sqref="J12"/>
      <pageMargins left="0.70866141732283472" right="0.70866141732283472" top="0.74803149606299213" bottom="0.74803149606299213" header="0.31496062992125984" footer="0.31496062992125984"/>
      <pageSetup paperSize="9" scale="99" orientation="landscape" r:id="rId2"/>
    </customSheetView>
  </customSheetViews>
  <mergeCells count="2">
    <mergeCell ref="B2:I2"/>
    <mergeCell ref="B4:I4"/>
  </mergeCells>
  <pageMargins left="0.70866141732283472" right="0.70866141732283472" top="0.74803149606299213" bottom="0.74803149606299213" header="0.31496062992125984" footer="0.31496062992125984"/>
  <pageSetup paperSize="9" scale="9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Guidance Notes for Completion</vt:lpstr>
      <vt:lpstr>Table 1 Allowances</vt:lpstr>
      <vt:lpstr>Table 2 Support Services</vt:lpstr>
      <vt:lpstr>'Guidance Notes for Completion'!Print_Area</vt:lpstr>
      <vt:lpstr>'Table 1 Allowances'!Print_Area</vt:lpstr>
      <vt:lpstr>'Table 2 Support Services'!Print_Area</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dicksob</dc:creator>
  <cp:lastModifiedBy>Gary Walsh</cp:lastModifiedBy>
  <cp:lastPrinted>2020-06-19T08:09:25Z</cp:lastPrinted>
  <dcterms:created xsi:type="dcterms:W3CDTF">2008-05-22T09:39:54Z</dcterms:created>
  <dcterms:modified xsi:type="dcterms:W3CDTF">2020-06-19T08:10:32Z</dcterms:modified>
</cp:coreProperties>
</file>